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0" windowWidth="12120" windowHeight="8775" tabRatio="843" activeTab="0"/>
  </bookViews>
  <sheets>
    <sheet name="xplot" sheetId="1" r:id="rId1"/>
    <sheet name="yplot" sheetId="2" r:id="rId2"/>
    <sheet name="1" sheetId="3" r:id="rId3"/>
    <sheet name="10" sheetId="4" r:id="rId4"/>
    <sheet name="39" sheetId="5" r:id="rId5"/>
    <sheet name="225" sheetId="6" r:id="rId6"/>
    <sheet name="257" sheetId="7" r:id="rId7"/>
    <sheet name="268" sheetId="8" r:id="rId8"/>
    <sheet name="474" sheetId="9" r:id="rId9"/>
    <sheet name="508" sheetId="10" r:id="rId10"/>
    <sheet name="520" sheetId="11" r:id="rId11"/>
    <sheet name="Radius" sheetId="12" r:id="rId12"/>
    <sheet name="Summary" sheetId="13" r:id="rId13"/>
  </sheets>
  <definedNames/>
  <calcPr fullCalcOnLoad="1"/>
</workbook>
</file>

<file path=xl/sharedStrings.xml><?xml version="1.0" encoding="utf-8"?>
<sst xmlns="http://schemas.openxmlformats.org/spreadsheetml/2006/main" count="99" uniqueCount="5">
  <si>
    <t>max dev</t>
  </si>
  <si>
    <t xml:space="preserve">stdev </t>
  </si>
  <si>
    <t>min dev</t>
  </si>
  <si>
    <t>slopes</t>
  </si>
  <si>
    <t>offset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</si>
</sst>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.75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sz val="7"/>
      <name val="Arial"/>
      <family val="2"/>
    </font>
    <font>
      <b/>
      <sz val="9.25"/>
      <name val="Arial"/>
      <family val="0"/>
    </font>
    <font>
      <sz val="8"/>
      <name val="Arial"/>
      <family val="0"/>
    </font>
    <font>
      <sz val="21.25"/>
      <name val="Arial"/>
      <family val="0"/>
    </font>
    <font>
      <sz val="20.5"/>
      <name val="Arial"/>
      <family val="0"/>
    </font>
    <font>
      <b/>
      <sz val="25"/>
      <name val="Arial"/>
      <family val="0"/>
    </font>
    <font>
      <b/>
      <sz val="20.5"/>
      <name val="Arial"/>
      <family val="0"/>
    </font>
    <font>
      <sz val="12"/>
      <name val="Times New Roman"/>
      <family val="0"/>
    </font>
    <font>
      <b/>
      <sz val="1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xplot M 2-20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525"/>
          <c:w val="0.9375"/>
          <c:h val="0.86875"/>
        </c:manualLayout>
      </c:layout>
      <c:lineChart>
        <c:grouping val="standard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1!$K$1:$K$29</c:f>
              <c:numCache>
                <c:ptCount val="29"/>
                <c:pt idx="0">
                  <c:v>0</c:v>
                </c:pt>
                <c:pt idx="1">
                  <c:v>-0.038964285714285715</c:v>
                </c:pt>
                <c:pt idx="2">
                  <c:v>-0.050928571428571434</c:v>
                </c:pt>
                <c:pt idx="3">
                  <c:v>-0.06489285714285714</c:v>
                </c:pt>
                <c:pt idx="4">
                  <c:v>-0.06085714285714286</c:v>
                </c:pt>
                <c:pt idx="5">
                  <c:v>-0.07882142857142857</c:v>
                </c:pt>
                <c:pt idx="6">
                  <c:v>-0.06378571428571428</c:v>
                </c:pt>
                <c:pt idx="7">
                  <c:v>-0.01675</c:v>
                </c:pt>
                <c:pt idx="8">
                  <c:v>0.006285714285714287</c:v>
                </c:pt>
                <c:pt idx="9">
                  <c:v>0.011321428571428573</c:v>
                </c:pt>
                <c:pt idx="10">
                  <c:v>0.018357142857142857</c:v>
                </c:pt>
                <c:pt idx="11">
                  <c:v>0.06939285714285715</c:v>
                </c:pt>
                <c:pt idx="12">
                  <c:v>0.09342857142857143</c:v>
                </c:pt>
                <c:pt idx="13">
                  <c:v>0.08546428571428571</c:v>
                </c:pt>
                <c:pt idx="14">
                  <c:v>0.08349999999999999</c:v>
                </c:pt>
                <c:pt idx="15">
                  <c:v>0.10653571428571429</c:v>
                </c:pt>
                <c:pt idx="16">
                  <c:v>0.09157142857142858</c:v>
                </c:pt>
                <c:pt idx="17">
                  <c:v>0.08160714285714285</c:v>
                </c:pt>
                <c:pt idx="18">
                  <c:v>0.054642857142857146</c:v>
                </c:pt>
                <c:pt idx="19">
                  <c:v>0.056678571428571425</c:v>
                </c:pt>
                <c:pt idx="20">
                  <c:v>0.06271428571428572</c:v>
                </c:pt>
                <c:pt idx="21">
                  <c:v>0.06375</c:v>
                </c:pt>
                <c:pt idx="22">
                  <c:v>0.06278571428571428</c:v>
                </c:pt>
                <c:pt idx="23">
                  <c:v>0.05382142857142857</c:v>
                </c:pt>
                <c:pt idx="24">
                  <c:v>0.07185714285714286</c:v>
                </c:pt>
                <c:pt idx="25">
                  <c:v>0.08789285714285713</c:v>
                </c:pt>
                <c:pt idx="26">
                  <c:v>0.07192857142857143</c:v>
                </c:pt>
                <c:pt idx="27">
                  <c:v>0.03596428571428571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'10'!$K$1:$K$29</c:f>
              <c:numCache>
                <c:ptCount val="29"/>
                <c:pt idx="0">
                  <c:v>0</c:v>
                </c:pt>
                <c:pt idx="1">
                  <c:v>-0.0225</c:v>
                </c:pt>
                <c:pt idx="2">
                  <c:v>-0.055999999999999994</c:v>
                </c:pt>
                <c:pt idx="3">
                  <c:v>-0.0985</c:v>
                </c:pt>
                <c:pt idx="4">
                  <c:v>-0.109</c:v>
                </c:pt>
                <c:pt idx="5">
                  <c:v>-0.1185</c:v>
                </c:pt>
                <c:pt idx="6">
                  <c:v>-0.047</c:v>
                </c:pt>
                <c:pt idx="7">
                  <c:v>-0.0245</c:v>
                </c:pt>
                <c:pt idx="8">
                  <c:v>-0.034</c:v>
                </c:pt>
                <c:pt idx="9">
                  <c:v>-0.0465</c:v>
                </c:pt>
                <c:pt idx="10">
                  <c:v>-0.048</c:v>
                </c:pt>
                <c:pt idx="11">
                  <c:v>-0.036500000000000005</c:v>
                </c:pt>
                <c:pt idx="12">
                  <c:v>-0.006000000000000002</c:v>
                </c:pt>
                <c:pt idx="13">
                  <c:v>0.0395</c:v>
                </c:pt>
                <c:pt idx="14">
                  <c:v>0.05999999999999999</c:v>
                </c:pt>
                <c:pt idx="15">
                  <c:v>0.08449999999999999</c:v>
                </c:pt>
                <c:pt idx="16">
                  <c:v>0.1</c:v>
                </c:pt>
                <c:pt idx="17">
                  <c:v>0.0835</c:v>
                </c:pt>
                <c:pt idx="18">
                  <c:v>0.063</c:v>
                </c:pt>
                <c:pt idx="19">
                  <c:v>0.041499999999999995</c:v>
                </c:pt>
                <c:pt idx="20">
                  <c:v>0.032</c:v>
                </c:pt>
                <c:pt idx="21">
                  <c:v>0.0475</c:v>
                </c:pt>
                <c:pt idx="22">
                  <c:v>0.072</c:v>
                </c:pt>
                <c:pt idx="23">
                  <c:v>0.06949999999999999</c:v>
                </c:pt>
                <c:pt idx="24">
                  <c:v>0.11399999999999999</c:v>
                </c:pt>
                <c:pt idx="25">
                  <c:v>0.14250000000000002</c:v>
                </c:pt>
                <c:pt idx="26">
                  <c:v>0.122</c:v>
                </c:pt>
                <c:pt idx="27">
                  <c:v>0.04549999999999999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39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'39'!$K$1:$K$29</c:f>
              <c:numCache>
                <c:ptCount val="29"/>
                <c:pt idx="0">
                  <c:v>0</c:v>
                </c:pt>
                <c:pt idx="1">
                  <c:v>-0.008892857142857145</c:v>
                </c:pt>
                <c:pt idx="2">
                  <c:v>-0.04378571428571429</c:v>
                </c:pt>
                <c:pt idx="3">
                  <c:v>-0.08967857142857143</c:v>
                </c:pt>
                <c:pt idx="4">
                  <c:v>-0.11957142857142858</c:v>
                </c:pt>
                <c:pt idx="5">
                  <c:v>-0.10046428571428571</c:v>
                </c:pt>
                <c:pt idx="6">
                  <c:v>-0.04735714285714286</c:v>
                </c:pt>
                <c:pt idx="7">
                  <c:v>-0.02525</c:v>
                </c:pt>
                <c:pt idx="8">
                  <c:v>-0.04214285714285715</c:v>
                </c:pt>
                <c:pt idx="9">
                  <c:v>-0.03803571428571429</c:v>
                </c:pt>
                <c:pt idx="10">
                  <c:v>-0.05292857142857143</c:v>
                </c:pt>
                <c:pt idx="11">
                  <c:v>-0.05682142857142858</c:v>
                </c:pt>
                <c:pt idx="12">
                  <c:v>-0.01671428571428572</c:v>
                </c:pt>
                <c:pt idx="13">
                  <c:v>-0.00260714285714286</c:v>
                </c:pt>
                <c:pt idx="14">
                  <c:v>0.009499999999999996</c:v>
                </c:pt>
                <c:pt idx="15">
                  <c:v>-0.010392857142857148</c:v>
                </c:pt>
                <c:pt idx="16">
                  <c:v>0.02171428571428571</c:v>
                </c:pt>
                <c:pt idx="17">
                  <c:v>0.04882142857142857</c:v>
                </c:pt>
                <c:pt idx="18">
                  <c:v>0.07792857142857143</c:v>
                </c:pt>
                <c:pt idx="19">
                  <c:v>0.055035714285714285</c:v>
                </c:pt>
                <c:pt idx="20">
                  <c:v>0.05514285714285713</c:v>
                </c:pt>
                <c:pt idx="21">
                  <c:v>0.05525</c:v>
                </c:pt>
                <c:pt idx="22">
                  <c:v>0.06635714285714285</c:v>
                </c:pt>
                <c:pt idx="23">
                  <c:v>0.0674642857142857</c:v>
                </c:pt>
                <c:pt idx="24">
                  <c:v>0.021571428571428564</c:v>
                </c:pt>
                <c:pt idx="25">
                  <c:v>-0.014321428571428575</c:v>
                </c:pt>
                <c:pt idx="26">
                  <c:v>-0.032214285714285716</c:v>
                </c:pt>
                <c:pt idx="27">
                  <c:v>-0.010107142857142877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'225'!$K$1:$K$29</c:f>
              <c:numCache>
                <c:ptCount val="29"/>
                <c:pt idx="0">
                  <c:v>0</c:v>
                </c:pt>
                <c:pt idx="1">
                  <c:v>-0.08153571428571428</c:v>
                </c:pt>
                <c:pt idx="2">
                  <c:v>-0.12407142857142858</c:v>
                </c:pt>
                <c:pt idx="3">
                  <c:v>-0.12360714285714286</c:v>
                </c:pt>
                <c:pt idx="4">
                  <c:v>-0.11814285714285715</c:v>
                </c:pt>
                <c:pt idx="5">
                  <c:v>-0.10867857142857143</c:v>
                </c:pt>
                <c:pt idx="6">
                  <c:v>-0.11321428571428571</c:v>
                </c:pt>
                <c:pt idx="7">
                  <c:v>-0.09175</c:v>
                </c:pt>
                <c:pt idx="8">
                  <c:v>-0.06928571428571428</c:v>
                </c:pt>
                <c:pt idx="9">
                  <c:v>-0.042821428571428566</c:v>
                </c:pt>
                <c:pt idx="10">
                  <c:v>-0.03735714285714285</c:v>
                </c:pt>
                <c:pt idx="11">
                  <c:v>-0.016892857142857143</c:v>
                </c:pt>
                <c:pt idx="12">
                  <c:v>-0.019428571428571427</c:v>
                </c:pt>
                <c:pt idx="13">
                  <c:v>-0.03696428571428571</c:v>
                </c:pt>
                <c:pt idx="14">
                  <c:v>-0.0225</c:v>
                </c:pt>
                <c:pt idx="15">
                  <c:v>0.026964285714285715</c:v>
                </c:pt>
                <c:pt idx="16">
                  <c:v>0.02642857142857143</c:v>
                </c:pt>
                <c:pt idx="17">
                  <c:v>0.0028928571428571415</c:v>
                </c:pt>
                <c:pt idx="18">
                  <c:v>0.02435714285714286</c:v>
                </c:pt>
                <c:pt idx="19">
                  <c:v>0.018821428571428572</c:v>
                </c:pt>
                <c:pt idx="20">
                  <c:v>0.039285714285714285</c:v>
                </c:pt>
                <c:pt idx="21">
                  <c:v>0.04475</c:v>
                </c:pt>
                <c:pt idx="22">
                  <c:v>0.037214285714285714</c:v>
                </c:pt>
                <c:pt idx="23">
                  <c:v>0.03267857142857143</c:v>
                </c:pt>
                <c:pt idx="24">
                  <c:v>0.03514285714285714</c:v>
                </c:pt>
                <c:pt idx="25">
                  <c:v>0.07360714285714286</c:v>
                </c:pt>
                <c:pt idx="26">
                  <c:v>0.07907142857142857</c:v>
                </c:pt>
                <c:pt idx="27">
                  <c:v>0.061535714285714284</c:v>
                </c:pt>
                <c:pt idx="2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'257'!$K$1:$K$29</c:f>
              <c:numCache>
                <c:ptCount val="29"/>
                <c:pt idx="0">
                  <c:v>0</c:v>
                </c:pt>
                <c:pt idx="1">
                  <c:v>-0.0012142857142857164</c:v>
                </c:pt>
                <c:pt idx="2">
                  <c:v>-0.011428571428571429</c:v>
                </c:pt>
                <c:pt idx="3">
                  <c:v>-0.04064285714285715</c:v>
                </c:pt>
                <c:pt idx="4">
                  <c:v>-0.06585714285714286</c:v>
                </c:pt>
                <c:pt idx="5">
                  <c:v>-0.07707142857142857</c:v>
                </c:pt>
                <c:pt idx="6">
                  <c:v>-0.056285714285714286</c:v>
                </c:pt>
                <c:pt idx="7">
                  <c:v>-0.0565</c:v>
                </c:pt>
                <c:pt idx="8">
                  <c:v>-0.03371428571428572</c:v>
                </c:pt>
                <c:pt idx="9">
                  <c:v>-0.01792857142857143</c:v>
                </c:pt>
                <c:pt idx="10">
                  <c:v>-0.011142857142857149</c:v>
                </c:pt>
                <c:pt idx="11">
                  <c:v>0.008642857142857136</c:v>
                </c:pt>
                <c:pt idx="12">
                  <c:v>0.03242857142857143</c:v>
                </c:pt>
                <c:pt idx="13">
                  <c:v>0.028214285714285706</c:v>
                </c:pt>
                <c:pt idx="14">
                  <c:v>0.025999999999999995</c:v>
                </c:pt>
                <c:pt idx="15">
                  <c:v>0.04178571428571427</c:v>
                </c:pt>
                <c:pt idx="16">
                  <c:v>0.07457142857142857</c:v>
                </c:pt>
                <c:pt idx="17">
                  <c:v>0.07735714285714286</c:v>
                </c:pt>
                <c:pt idx="18">
                  <c:v>0.06714285714285714</c:v>
                </c:pt>
                <c:pt idx="19">
                  <c:v>0.06392857142857142</c:v>
                </c:pt>
                <c:pt idx="20">
                  <c:v>0.04971428571428571</c:v>
                </c:pt>
                <c:pt idx="21">
                  <c:v>0.03349999999999999</c:v>
                </c:pt>
                <c:pt idx="22">
                  <c:v>0.028285714285714275</c:v>
                </c:pt>
                <c:pt idx="23">
                  <c:v>0.023071428571428576</c:v>
                </c:pt>
                <c:pt idx="24">
                  <c:v>0.017857142857142863</c:v>
                </c:pt>
                <c:pt idx="25">
                  <c:v>0.03464285714285713</c:v>
                </c:pt>
                <c:pt idx="26">
                  <c:v>0.040428571428571425</c:v>
                </c:pt>
                <c:pt idx="27">
                  <c:v>0.04121428571428572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268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'268'!$K$1:$K$29</c:f>
              <c:numCache>
                <c:ptCount val="29"/>
                <c:pt idx="0">
                  <c:v>0</c:v>
                </c:pt>
                <c:pt idx="1">
                  <c:v>0.02828571428571429</c:v>
                </c:pt>
                <c:pt idx="2">
                  <c:v>0.035571428571428566</c:v>
                </c:pt>
                <c:pt idx="3">
                  <c:v>0.0028571428571428498</c:v>
                </c:pt>
                <c:pt idx="4">
                  <c:v>-0.021857142857142853</c:v>
                </c:pt>
                <c:pt idx="5">
                  <c:v>-0.006571428571428561</c:v>
                </c:pt>
                <c:pt idx="6">
                  <c:v>0.01371428571428572</c:v>
                </c:pt>
                <c:pt idx="7">
                  <c:v>0.047</c:v>
                </c:pt>
                <c:pt idx="8">
                  <c:v>0.05228571428571429</c:v>
                </c:pt>
                <c:pt idx="9">
                  <c:v>0.03957142857142858</c:v>
                </c:pt>
                <c:pt idx="10">
                  <c:v>-0.010142857142857141</c:v>
                </c:pt>
                <c:pt idx="11">
                  <c:v>-0.04485714285714286</c:v>
                </c:pt>
                <c:pt idx="12">
                  <c:v>-0.03957142857142856</c:v>
                </c:pt>
                <c:pt idx="13">
                  <c:v>-0.01828571428571428</c:v>
                </c:pt>
                <c:pt idx="14">
                  <c:v>0.0030000000000000027</c:v>
                </c:pt>
                <c:pt idx="15">
                  <c:v>-0.006714285714285714</c:v>
                </c:pt>
                <c:pt idx="16">
                  <c:v>0.0035714285714285726</c:v>
                </c:pt>
                <c:pt idx="17">
                  <c:v>0.04385714285714286</c:v>
                </c:pt>
                <c:pt idx="18">
                  <c:v>0.05114285714285714</c:v>
                </c:pt>
                <c:pt idx="19">
                  <c:v>0.032428571428571425</c:v>
                </c:pt>
                <c:pt idx="20">
                  <c:v>0.027714285714285716</c:v>
                </c:pt>
                <c:pt idx="21">
                  <c:v>0.029000000000000005</c:v>
                </c:pt>
                <c:pt idx="22">
                  <c:v>0.02028571428571429</c:v>
                </c:pt>
                <c:pt idx="23">
                  <c:v>0.02857142857142857</c:v>
                </c:pt>
                <c:pt idx="24">
                  <c:v>-0.02314285714285714</c:v>
                </c:pt>
                <c:pt idx="25">
                  <c:v>-0.04585714285714285</c:v>
                </c:pt>
                <c:pt idx="26">
                  <c:v>-0.041571428571428565</c:v>
                </c:pt>
                <c:pt idx="27">
                  <c:v>-0.003285714285714286</c:v>
                </c:pt>
                <c:pt idx="2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474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'474'!$K$1:$K$29</c:f>
              <c:numCache>
                <c:ptCount val="29"/>
                <c:pt idx="0">
                  <c:v>0</c:v>
                </c:pt>
                <c:pt idx="1">
                  <c:v>-0.03517857142857142</c:v>
                </c:pt>
                <c:pt idx="2">
                  <c:v>-0.07035714285714284</c:v>
                </c:pt>
                <c:pt idx="3">
                  <c:v>-0.08653571428571429</c:v>
                </c:pt>
                <c:pt idx="4">
                  <c:v>-0.08071428571428571</c:v>
                </c:pt>
                <c:pt idx="5">
                  <c:v>-0.07089285714285715</c:v>
                </c:pt>
                <c:pt idx="6">
                  <c:v>-0.06507142857142857</c:v>
                </c:pt>
                <c:pt idx="7">
                  <c:v>-0.06725</c:v>
                </c:pt>
                <c:pt idx="8">
                  <c:v>-0.04742857142857143</c:v>
                </c:pt>
                <c:pt idx="9">
                  <c:v>-0.026607142857142857</c:v>
                </c:pt>
                <c:pt idx="10">
                  <c:v>-0.04678571428571429</c:v>
                </c:pt>
                <c:pt idx="11">
                  <c:v>-0.03296428571428571</c:v>
                </c:pt>
                <c:pt idx="12">
                  <c:v>-0.015142857142857138</c:v>
                </c:pt>
                <c:pt idx="13">
                  <c:v>-0.010321428571428579</c:v>
                </c:pt>
                <c:pt idx="14">
                  <c:v>-0.01949999999999999</c:v>
                </c:pt>
                <c:pt idx="15">
                  <c:v>-0.005678571428571436</c:v>
                </c:pt>
                <c:pt idx="16">
                  <c:v>-0.010857142857142857</c:v>
                </c:pt>
                <c:pt idx="17">
                  <c:v>-0.015035714285714284</c:v>
                </c:pt>
                <c:pt idx="18">
                  <c:v>-0.010214285714285724</c:v>
                </c:pt>
                <c:pt idx="19">
                  <c:v>0.004607142857142851</c:v>
                </c:pt>
                <c:pt idx="20">
                  <c:v>0.03142857142857142</c:v>
                </c:pt>
                <c:pt idx="21">
                  <c:v>0.03925</c:v>
                </c:pt>
                <c:pt idx="22">
                  <c:v>0.017071428571428567</c:v>
                </c:pt>
                <c:pt idx="23">
                  <c:v>0.015892857142857136</c:v>
                </c:pt>
                <c:pt idx="24">
                  <c:v>0.013714285714285714</c:v>
                </c:pt>
                <c:pt idx="25">
                  <c:v>0.01853571428571428</c:v>
                </c:pt>
                <c:pt idx="26">
                  <c:v>0.016357142857142848</c:v>
                </c:pt>
                <c:pt idx="27">
                  <c:v>0.016178571428571417</c:v>
                </c:pt>
                <c:pt idx="2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508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'508'!$K$1:$K$29</c:f>
              <c:numCache>
                <c:ptCount val="29"/>
                <c:pt idx="0">
                  <c:v>0</c:v>
                </c:pt>
                <c:pt idx="1">
                  <c:v>-0.09185714285714289</c:v>
                </c:pt>
                <c:pt idx="2">
                  <c:v>-0.09771428571428573</c:v>
                </c:pt>
                <c:pt idx="3">
                  <c:v>-0.04657142857142857</c:v>
                </c:pt>
                <c:pt idx="4">
                  <c:v>0.01557142857142857</c:v>
                </c:pt>
                <c:pt idx="5">
                  <c:v>-0.0012857142857143067</c:v>
                </c:pt>
                <c:pt idx="6">
                  <c:v>-0.02114285714285713</c:v>
                </c:pt>
                <c:pt idx="7">
                  <c:v>-0.014000000000000012</c:v>
                </c:pt>
                <c:pt idx="8">
                  <c:v>0.024142857142857133</c:v>
                </c:pt>
                <c:pt idx="9">
                  <c:v>0.03028571428571429</c:v>
                </c:pt>
                <c:pt idx="10">
                  <c:v>-0.02657142857142858</c:v>
                </c:pt>
                <c:pt idx="11">
                  <c:v>-0.05542857142857144</c:v>
                </c:pt>
                <c:pt idx="12">
                  <c:v>-0.00228571428571428</c:v>
                </c:pt>
                <c:pt idx="13">
                  <c:v>0.03785714285714284</c:v>
                </c:pt>
                <c:pt idx="14">
                  <c:v>0.013999999999999999</c:v>
                </c:pt>
                <c:pt idx="15">
                  <c:v>-0.03785714285714287</c:v>
                </c:pt>
                <c:pt idx="16">
                  <c:v>-0.05771428571428573</c:v>
                </c:pt>
                <c:pt idx="17">
                  <c:v>0.027428571428571427</c:v>
                </c:pt>
                <c:pt idx="18">
                  <c:v>0.09157142857142855</c:v>
                </c:pt>
                <c:pt idx="19">
                  <c:v>0.050714285714285705</c:v>
                </c:pt>
                <c:pt idx="20">
                  <c:v>0.027857142857142844</c:v>
                </c:pt>
                <c:pt idx="21">
                  <c:v>0.05199999999999999</c:v>
                </c:pt>
                <c:pt idx="22">
                  <c:v>0.07714285714285712</c:v>
                </c:pt>
                <c:pt idx="23">
                  <c:v>0.04628571428571428</c:v>
                </c:pt>
                <c:pt idx="24">
                  <c:v>-0.016571428571428584</c:v>
                </c:pt>
                <c:pt idx="25">
                  <c:v>-0.05042857142857145</c:v>
                </c:pt>
                <c:pt idx="26">
                  <c:v>-0.03928571428571431</c:v>
                </c:pt>
                <c:pt idx="27">
                  <c:v>0.005857142857142852</c:v>
                </c:pt>
                <c:pt idx="2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520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'520'!$K$1:$K$29</c:f>
              <c:numCache>
                <c:ptCount val="29"/>
                <c:pt idx="0">
                  <c:v>0</c:v>
                </c:pt>
                <c:pt idx="1">
                  <c:v>-0.029642857142857137</c:v>
                </c:pt>
                <c:pt idx="2">
                  <c:v>-0.05128571428571428</c:v>
                </c:pt>
                <c:pt idx="3">
                  <c:v>-0.03292857142857143</c:v>
                </c:pt>
                <c:pt idx="4">
                  <c:v>-0.01557142857142857</c:v>
                </c:pt>
                <c:pt idx="5">
                  <c:v>0.028785714285714283</c:v>
                </c:pt>
                <c:pt idx="6">
                  <c:v>0.027142857142857142</c:v>
                </c:pt>
                <c:pt idx="7">
                  <c:v>-0.006499999999999992</c:v>
                </c:pt>
                <c:pt idx="8">
                  <c:v>0.012857142857142859</c:v>
                </c:pt>
                <c:pt idx="9">
                  <c:v>-0.004785714285714289</c:v>
                </c:pt>
                <c:pt idx="10">
                  <c:v>-0.05742857142857143</c:v>
                </c:pt>
                <c:pt idx="11">
                  <c:v>-0.054071428571428576</c:v>
                </c:pt>
                <c:pt idx="12">
                  <c:v>0.009285714285714279</c:v>
                </c:pt>
                <c:pt idx="13">
                  <c:v>0.04364285714285714</c:v>
                </c:pt>
                <c:pt idx="14">
                  <c:v>-0.028999999999999998</c:v>
                </c:pt>
                <c:pt idx="15">
                  <c:v>-0.08264285714285716</c:v>
                </c:pt>
                <c:pt idx="16">
                  <c:v>-0.0902857142857143</c:v>
                </c:pt>
                <c:pt idx="17">
                  <c:v>-0.00792857142857143</c:v>
                </c:pt>
                <c:pt idx="18">
                  <c:v>0.03542857142857142</c:v>
                </c:pt>
                <c:pt idx="19">
                  <c:v>0.04678571428571428</c:v>
                </c:pt>
                <c:pt idx="20">
                  <c:v>0.043142857142857136</c:v>
                </c:pt>
                <c:pt idx="21">
                  <c:v>0.04249999999999999</c:v>
                </c:pt>
                <c:pt idx="22">
                  <c:v>0.044857142857142845</c:v>
                </c:pt>
                <c:pt idx="23">
                  <c:v>0.011214285714285708</c:v>
                </c:pt>
                <c:pt idx="24">
                  <c:v>-0.06942857142857144</c:v>
                </c:pt>
                <c:pt idx="25">
                  <c:v>-0.11607142857142859</c:v>
                </c:pt>
                <c:pt idx="26">
                  <c:v>-0.11871428571428573</c:v>
                </c:pt>
                <c:pt idx="27">
                  <c:v>-0.018357142857142864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46431557"/>
        <c:axId val="15230830"/>
      </c:lineChart>
      <c:catAx>
        <c:axId val="46431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230830"/>
        <c:crosses val="autoZero"/>
        <c:auto val="1"/>
        <c:lblOffset val="100"/>
        <c:noMultiLvlLbl val="0"/>
      </c:catAx>
      <c:valAx>
        <c:axId val="15230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31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23275"/>
          <c:w val="0.1425"/>
          <c:h val="0.16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'225'!$I$1:$I$29</c:f>
              <c:numCache>
                <c:ptCount val="29"/>
                <c:pt idx="0">
                  <c:v>0</c:v>
                </c:pt>
                <c:pt idx="1">
                  <c:v>0.05366397387765058</c:v>
                </c:pt>
                <c:pt idx="2">
                  <c:v>0.08246953687037878</c:v>
                </c:pt>
                <c:pt idx="3">
                  <c:v>0.07280694776851132</c:v>
                </c:pt>
                <c:pt idx="4">
                  <c:v>0.07485637642090051</c:v>
                </c:pt>
                <c:pt idx="5">
                  <c:v>0.059894043268963415</c:v>
                </c:pt>
                <c:pt idx="6">
                  <c:v>0.06129003437707284</c:v>
                </c:pt>
                <c:pt idx="7">
                  <c:v>0.04127245064144949</c:v>
                </c:pt>
                <c:pt idx="8">
                  <c:v>0.016699186558460657</c:v>
                </c:pt>
                <c:pt idx="9">
                  <c:v>0.015021863057756588</c:v>
                </c:pt>
                <c:pt idx="10">
                  <c:v>0.01307600848125677</c:v>
                </c:pt>
                <c:pt idx="11">
                  <c:v>-0.01663594403644414</c:v>
                </c:pt>
                <c:pt idx="12">
                  <c:v>-0.014718626712628094</c:v>
                </c:pt>
                <c:pt idx="13">
                  <c:v>0.014464209857227808</c:v>
                </c:pt>
                <c:pt idx="14">
                  <c:v>0.008995605350738886</c:v>
                </c:pt>
                <c:pt idx="15">
                  <c:v>-0.03591028890533434</c:v>
                </c:pt>
                <c:pt idx="16">
                  <c:v>-0.06753835211331982</c:v>
                </c:pt>
                <c:pt idx="17">
                  <c:v>-0.05804875235817786</c:v>
                </c:pt>
                <c:pt idx="18">
                  <c:v>-0.029910920083839256</c:v>
                </c:pt>
                <c:pt idx="19">
                  <c:v>-0.06861137110155482</c:v>
                </c:pt>
                <c:pt idx="20">
                  <c:v>-0.058317451183452274</c:v>
                </c:pt>
                <c:pt idx="21">
                  <c:v>-0.03817936512353281</c:v>
                </c:pt>
                <c:pt idx="22">
                  <c:v>-0.04828992216929945</c:v>
                </c:pt>
                <c:pt idx="23">
                  <c:v>-0.0627452388046653</c:v>
                </c:pt>
                <c:pt idx="24">
                  <c:v>-0.021494594505397265</c:v>
                </c:pt>
                <c:pt idx="25">
                  <c:v>-0.001065948961339186</c:v>
                </c:pt>
                <c:pt idx="26">
                  <c:v>-0.019134343107562457</c:v>
                </c:pt>
                <c:pt idx="27">
                  <c:v>-0.03346397529974879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'225'!$K$1:$K$29</c:f>
              <c:numCache>
                <c:ptCount val="29"/>
                <c:pt idx="0">
                  <c:v>0</c:v>
                </c:pt>
                <c:pt idx="1">
                  <c:v>-0.08153571428571428</c:v>
                </c:pt>
                <c:pt idx="2">
                  <c:v>-0.12407142857142858</c:v>
                </c:pt>
                <c:pt idx="3">
                  <c:v>-0.12360714285714286</c:v>
                </c:pt>
                <c:pt idx="4">
                  <c:v>-0.11814285714285715</c:v>
                </c:pt>
                <c:pt idx="5">
                  <c:v>-0.10867857142857143</c:v>
                </c:pt>
                <c:pt idx="6">
                  <c:v>-0.11321428571428571</c:v>
                </c:pt>
                <c:pt idx="7">
                  <c:v>-0.09175</c:v>
                </c:pt>
                <c:pt idx="8">
                  <c:v>-0.06928571428571428</c:v>
                </c:pt>
                <c:pt idx="9">
                  <c:v>-0.042821428571428566</c:v>
                </c:pt>
                <c:pt idx="10">
                  <c:v>-0.03735714285714285</c:v>
                </c:pt>
                <c:pt idx="11">
                  <c:v>-0.016892857142857143</c:v>
                </c:pt>
                <c:pt idx="12">
                  <c:v>-0.019428571428571427</c:v>
                </c:pt>
                <c:pt idx="13">
                  <c:v>-0.03696428571428571</c:v>
                </c:pt>
                <c:pt idx="14">
                  <c:v>-0.0225</c:v>
                </c:pt>
                <c:pt idx="15">
                  <c:v>0.026964285714285715</c:v>
                </c:pt>
                <c:pt idx="16">
                  <c:v>0.02642857142857143</c:v>
                </c:pt>
                <c:pt idx="17">
                  <c:v>0.0028928571428571415</c:v>
                </c:pt>
                <c:pt idx="18">
                  <c:v>0.02435714285714286</c:v>
                </c:pt>
                <c:pt idx="19">
                  <c:v>0.018821428571428572</c:v>
                </c:pt>
                <c:pt idx="20">
                  <c:v>0.039285714285714285</c:v>
                </c:pt>
                <c:pt idx="21">
                  <c:v>0.04475</c:v>
                </c:pt>
                <c:pt idx="22">
                  <c:v>0.037214285714285714</c:v>
                </c:pt>
                <c:pt idx="23">
                  <c:v>0.03267857142857143</c:v>
                </c:pt>
                <c:pt idx="24">
                  <c:v>0.03514285714285714</c:v>
                </c:pt>
                <c:pt idx="25">
                  <c:v>0.07360714285714286</c:v>
                </c:pt>
                <c:pt idx="26">
                  <c:v>0.07907142857142857</c:v>
                </c:pt>
                <c:pt idx="27">
                  <c:v>0.061535714285714284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'225'!$M$1:$M$29</c:f>
              <c:numCache>
                <c:ptCount val="29"/>
                <c:pt idx="0">
                  <c:v>0</c:v>
                </c:pt>
                <c:pt idx="1">
                  <c:v>0.013035714285714296</c:v>
                </c:pt>
                <c:pt idx="2">
                  <c:v>7.142857142856951E-05</c:v>
                </c:pt>
                <c:pt idx="3">
                  <c:v>-0.05489285714285714</c:v>
                </c:pt>
                <c:pt idx="4">
                  <c:v>-0.08785714285714286</c:v>
                </c:pt>
                <c:pt idx="5">
                  <c:v>-0.06282142857142857</c:v>
                </c:pt>
                <c:pt idx="6">
                  <c:v>-0.025785714285714276</c:v>
                </c:pt>
                <c:pt idx="7">
                  <c:v>-0.005749999999999995</c:v>
                </c:pt>
                <c:pt idx="8">
                  <c:v>-0.023714285714285705</c:v>
                </c:pt>
                <c:pt idx="9">
                  <c:v>-0.07567857142857141</c:v>
                </c:pt>
                <c:pt idx="10">
                  <c:v>-0.07364285714285713</c:v>
                </c:pt>
                <c:pt idx="11">
                  <c:v>-0.04760714285714285</c:v>
                </c:pt>
                <c:pt idx="12">
                  <c:v>-0.04357142857142855</c:v>
                </c:pt>
                <c:pt idx="13">
                  <c:v>-0.06253571428571428</c:v>
                </c:pt>
                <c:pt idx="14">
                  <c:v>-0.061499999999999985</c:v>
                </c:pt>
                <c:pt idx="15">
                  <c:v>-0.022464285714285694</c:v>
                </c:pt>
                <c:pt idx="16">
                  <c:v>0.019571428571428587</c:v>
                </c:pt>
                <c:pt idx="17">
                  <c:v>0.02160714285714287</c:v>
                </c:pt>
                <c:pt idx="18">
                  <c:v>-0.016357142857142834</c:v>
                </c:pt>
                <c:pt idx="19">
                  <c:v>0.026678571428571447</c:v>
                </c:pt>
                <c:pt idx="20">
                  <c:v>0.04671428571428573</c:v>
                </c:pt>
                <c:pt idx="21">
                  <c:v>0.07775000000000003</c:v>
                </c:pt>
                <c:pt idx="22">
                  <c:v>0.0767857142857143</c:v>
                </c:pt>
                <c:pt idx="23">
                  <c:v>0.06882142857142859</c:v>
                </c:pt>
                <c:pt idx="24">
                  <c:v>0.11785714285714288</c:v>
                </c:pt>
                <c:pt idx="25">
                  <c:v>0.12789285714285717</c:v>
                </c:pt>
                <c:pt idx="26">
                  <c:v>0.10092857142857145</c:v>
                </c:pt>
                <c:pt idx="27">
                  <c:v>0.04196428571428573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64281647"/>
        <c:axId val="41663912"/>
      </c:lineChart>
      <c:catAx>
        <c:axId val="64281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63912"/>
        <c:crosses val="autoZero"/>
        <c:auto val="1"/>
        <c:lblOffset val="100"/>
        <c:noMultiLvlLbl val="0"/>
      </c:catAx>
      <c:valAx>
        <c:axId val="41663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281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'257'!$E$1:$E$29</c:f>
              <c:numCache>
                <c:ptCount val="29"/>
                <c:pt idx="0">
                  <c:v>-0.019</c:v>
                </c:pt>
                <c:pt idx="1">
                  <c:v>-0.016</c:v>
                </c:pt>
                <c:pt idx="2">
                  <c:v>-0.022</c:v>
                </c:pt>
                <c:pt idx="3">
                  <c:v>-0.047</c:v>
                </c:pt>
                <c:pt idx="4">
                  <c:v>-0.068</c:v>
                </c:pt>
                <c:pt idx="5">
                  <c:v>-0.075</c:v>
                </c:pt>
                <c:pt idx="6">
                  <c:v>-0.05</c:v>
                </c:pt>
                <c:pt idx="7">
                  <c:v>-0.046</c:v>
                </c:pt>
                <c:pt idx="8">
                  <c:v>-0.019</c:v>
                </c:pt>
                <c:pt idx="9">
                  <c:v>0.001</c:v>
                </c:pt>
                <c:pt idx="10">
                  <c:v>0.012</c:v>
                </c:pt>
                <c:pt idx="11">
                  <c:v>0.036</c:v>
                </c:pt>
                <c:pt idx="12">
                  <c:v>0.064</c:v>
                </c:pt>
                <c:pt idx="13">
                  <c:v>0.064</c:v>
                </c:pt>
                <c:pt idx="14">
                  <c:v>0.066</c:v>
                </c:pt>
                <c:pt idx="15">
                  <c:v>0.086</c:v>
                </c:pt>
                <c:pt idx="16">
                  <c:v>0.123</c:v>
                </c:pt>
                <c:pt idx="17">
                  <c:v>0.13</c:v>
                </c:pt>
                <c:pt idx="18">
                  <c:v>0.124</c:v>
                </c:pt>
                <c:pt idx="19">
                  <c:v>0.125</c:v>
                </c:pt>
                <c:pt idx="20">
                  <c:v>0.115</c:v>
                </c:pt>
                <c:pt idx="21">
                  <c:v>0.103</c:v>
                </c:pt>
                <c:pt idx="22">
                  <c:v>0.102</c:v>
                </c:pt>
                <c:pt idx="23">
                  <c:v>0.101</c:v>
                </c:pt>
                <c:pt idx="24">
                  <c:v>0.1</c:v>
                </c:pt>
                <c:pt idx="25">
                  <c:v>0.121</c:v>
                </c:pt>
                <c:pt idx="26">
                  <c:v>0.131</c:v>
                </c:pt>
                <c:pt idx="27">
                  <c:v>0.136</c:v>
                </c:pt>
                <c:pt idx="28">
                  <c:v>0.099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'257'!$F$1:$F$29</c:f>
              <c:numCache>
                <c:ptCount val="29"/>
                <c:pt idx="0">
                  <c:v>-0.036</c:v>
                </c:pt>
                <c:pt idx="1">
                  <c:v>-0.025</c:v>
                </c:pt>
                <c:pt idx="2">
                  <c:v>-0.021</c:v>
                </c:pt>
                <c:pt idx="3">
                  <c:v>-0.031</c:v>
                </c:pt>
                <c:pt idx="4">
                  <c:v>-0.028</c:v>
                </c:pt>
                <c:pt idx="5">
                  <c:v>-0.014</c:v>
                </c:pt>
                <c:pt idx="6">
                  <c:v>-0.01</c:v>
                </c:pt>
                <c:pt idx="7">
                  <c:v>-0.002</c:v>
                </c:pt>
                <c:pt idx="8">
                  <c:v>-0.008</c:v>
                </c:pt>
                <c:pt idx="9">
                  <c:v>-0.016</c:v>
                </c:pt>
                <c:pt idx="10">
                  <c:v>-0.021</c:v>
                </c:pt>
                <c:pt idx="11">
                  <c:v>-0.035</c:v>
                </c:pt>
                <c:pt idx="12">
                  <c:v>-0.056</c:v>
                </c:pt>
                <c:pt idx="13">
                  <c:v>-0.065</c:v>
                </c:pt>
                <c:pt idx="14">
                  <c:v>-0.066</c:v>
                </c:pt>
                <c:pt idx="15">
                  <c:v>-0.049</c:v>
                </c:pt>
                <c:pt idx="16">
                  <c:v>-0.034</c:v>
                </c:pt>
                <c:pt idx="17">
                  <c:v>-0.036</c:v>
                </c:pt>
                <c:pt idx="18">
                  <c:v>-0.02</c:v>
                </c:pt>
                <c:pt idx="19">
                  <c:v>-0.017</c:v>
                </c:pt>
                <c:pt idx="20">
                  <c:v>0.016</c:v>
                </c:pt>
                <c:pt idx="21">
                  <c:v>0.03</c:v>
                </c:pt>
                <c:pt idx="22">
                  <c:v>0.036</c:v>
                </c:pt>
                <c:pt idx="23">
                  <c:v>-0.009</c:v>
                </c:pt>
                <c:pt idx="24">
                  <c:v>-0.008</c:v>
                </c:pt>
                <c:pt idx="25">
                  <c:v>-0.015</c:v>
                </c:pt>
                <c:pt idx="26">
                  <c:v>-0.018</c:v>
                </c:pt>
                <c:pt idx="27">
                  <c:v>-0.023</c:v>
                </c:pt>
                <c:pt idx="28">
                  <c:v>0.018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'257'!$G$1:$G$29</c:f>
              <c:numCache>
                <c:ptCount val="29"/>
                <c:pt idx="0">
                  <c:v>0.04070626487409524</c:v>
                </c:pt>
                <c:pt idx="1">
                  <c:v>0.02968164415931166</c:v>
                </c:pt>
                <c:pt idx="2">
                  <c:v>0.0304138126514911</c:v>
                </c:pt>
                <c:pt idx="3">
                  <c:v>0.05630275304103699</c:v>
                </c:pt>
                <c:pt idx="4">
                  <c:v>0.07353910524340095</c:v>
                </c:pt>
                <c:pt idx="5">
                  <c:v>0.0762954782408499</c:v>
                </c:pt>
                <c:pt idx="6">
                  <c:v>0.050990195135927854</c:v>
                </c:pt>
                <c:pt idx="7">
                  <c:v>0.04604345773288535</c:v>
                </c:pt>
                <c:pt idx="8">
                  <c:v>0.0206155281280883</c:v>
                </c:pt>
                <c:pt idx="9">
                  <c:v>0.016031219541881397</c:v>
                </c:pt>
                <c:pt idx="10">
                  <c:v>0.02418677324489565</c:v>
                </c:pt>
                <c:pt idx="11">
                  <c:v>0.050209560842532766</c:v>
                </c:pt>
                <c:pt idx="12">
                  <c:v>0.0850411665018772</c:v>
                </c:pt>
                <c:pt idx="13">
                  <c:v>0.09121951545584969</c:v>
                </c:pt>
                <c:pt idx="14">
                  <c:v>0.09333809511662428</c:v>
                </c:pt>
                <c:pt idx="15">
                  <c:v>0.09897979591815695</c:v>
                </c:pt>
                <c:pt idx="16">
                  <c:v>0.12761269529321917</c:v>
                </c:pt>
                <c:pt idx="17">
                  <c:v>0.13489254983133797</c:v>
                </c:pt>
                <c:pt idx="18">
                  <c:v>0.12560254774486065</c:v>
                </c:pt>
                <c:pt idx="19">
                  <c:v>0.12615070352558483</c:v>
                </c:pt>
                <c:pt idx="20">
                  <c:v>0.1161077086157504</c:v>
                </c:pt>
                <c:pt idx="21">
                  <c:v>0.10728000745712128</c:v>
                </c:pt>
                <c:pt idx="22">
                  <c:v>0.10816653826391967</c:v>
                </c:pt>
                <c:pt idx="23">
                  <c:v>0.10140019723846695</c:v>
                </c:pt>
                <c:pt idx="24">
                  <c:v>0.10031948963187563</c:v>
                </c:pt>
                <c:pt idx="25">
                  <c:v>0.1219262071910711</c:v>
                </c:pt>
                <c:pt idx="26">
                  <c:v>0.13223085872821067</c:v>
                </c:pt>
                <c:pt idx="27">
                  <c:v>0.1379311422413372</c:v>
                </c:pt>
                <c:pt idx="28">
                  <c:v>0.10062305898749054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'257'!$H$1:$H$29</c:f>
              <c:numCache>
                <c:ptCount val="29"/>
                <c:pt idx="0">
                  <c:v>0.04070626487409524</c:v>
                </c:pt>
                <c:pt idx="1">
                  <c:v>0.04284615037814507</c:v>
                </c:pt>
                <c:pt idx="2">
                  <c:v>0.0449860358821949</c:v>
                </c:pt>
                <c:pt idx="3">
                  <c:v>0.04712592138624473</c:v>
                </c:pt>
                <c:pt idx="4">
                  <c:v>0.04926580689029457</c:v>
                </c:pt>
                <c:pt idx="5">
                  <c:v>0.0514056923943444</c:v>
                </c:pt>
                <c:pt idx="6">
                  <c:v>0.05354557789839423</c:v>
                </c:pt>
                <c:pt idx="7">
                  <c:v>0.05568546340244406</c:v>
                </c:pt>
                <c:pt idx="8">
                  <c:v>0.05782534890649389</c:v>
                </c:pt>
                <c:pt idx="9">
                  <c:v>0.05996523441054373</c:v>
                </c:pt>
                <c:pt idx="10">
                  <c:v>0.06210511991459356</c:v>
                </c:pt>
                <c:pt idx="11">
                  <c:v>0.06424500541864339</c:v>
                </c:pt>
                <c:pt idx="12">
                  <c:v>0.06638489092269323</c:v>
                </c:pt>
                <c:pt idx="13">
                  <c:v>0.06852477642674305</c:v>
                </c:pt>
                <c:pt idx="14">
                  <c:v>0.07066466193079289</c:v>
                </c:pt>
                <c:pt idx="15">
                  <c:v>0.07280454743484271</c:v>
                </c:pt>
                <c:pt idx="16">
                  <c:v>0.07494443293889255</c:v>
                </c:pt>
                <c:pt idx="17">
                  <c:v>0.07708431844294239</c:v>
                </c:pt>
                <c:pt idx="18">
                  <c:v>0.07922420394699221</c:v>
                </c:pt>
                <c:pt idx="19">
                  <c:v>0.08136408945104205</c:v>
                </c:pt>
                <c:pt idx="20">
                  <c:v>0.08350397495509188</c:v>
                </c:pt>
                <c:pt idx="21">
                  <c:v>0.08564386045914171</c:v>
                </c:pt>
                <c:pt idx="22">
                  <c:v>0.08778374596319155</c:v>
                </c:pt>
                <c:pt idx="23">
                  <c:v>0.08992363146724137</c:v>
                </c:pt>
                <c:pt idx="24">
                  <c:v>0.0920635169712912</c:v>
                </c:pt>
                <c:pt idx="25">
                  <c:v>0.09420340247534104</c:v>
                </c:pt>
                <c:pt idx="26">
                  <c:v>0.09634328797939087</c:v>
                </c:pt>
                <c:pt idx="27">
                  <c:v>0.09848317348344071</c:v>
                </c:pt>
                <c:pt idx="28">
                  <c:v>0.10062305898749054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'257'!$J$1:$J$29</c:f>
              <c:numCache>
                <c:ptCount val="29"/>
                <c:pt idx="0">
                  <c:v>-0.019</c:v>
                </c:pt>
                <c:pt idx="1">
                  <c:v>-0.014785714285714284</c:v>
                </c:pt>
                <c:pt idx="2">
                  <c:v>-0.01057142857142857</c:v>
                </c:pt>
                <c:pt idx="3">
                  <c:v>-0.006357142857142856</c:v>
                </c:pt>
                <c:pt idx="4">
                  <c:v>-0.002142857142857141</c:v>
                </c:pt>
                <c:pt idx="5">
                  <c:v>0.0020714285714285748</c:v>
                </c:pt>
                <c:pt idx="6">
                  <c:v>0.006285714285714287</c:v>
                </c:pt>
                <c:pt idx="7">
                  <c:v>0.010500000000000002</c:v>
                </c:pt>
                <c:pt idx="8">
                  <c:v>0.014714285714285718</c:v>
                </c:pt>
                <c:pt idx="9">
                  <c:v>0.01892857142857143</c:v>
                </c:pt>
                <c:pt idx="10">
                  <c:v>0.02314285714285715</c:v>
                </c:pt>
                <c:pt idx="11">
                  <c:v>0.02735714285714286</c:v>
                </c:pt>
                <c:pt idx="12">
                  <c:v>0.03157142857142857</c:v>
                </c:pt>
                <c:pt idx="13">
                  <c:v>0.035785714285714296</c:v>
                </c:pt>
                <c:pt idx="14">
                  <c:v>0.04000000000000001</c:v>
                </c:pt>
                <c:pt idx="15">
                  <c:v>0.04421428571428572</c:v>
                </c:pt>
                <c:pt idx="16">
                  <c:v>0.04842857142857143</c:v>
                </c:pt>
                <c:pt idx="17">
                  <c:v>0.052642857142857144</c:v>
                </c:pt>
                <c:pt idx="18">
                  <c:v>0.056857142857142856</c:v>
                </c:pt>
                <c:pt idx="19">
                  <c:v>0.06107142857142858</c:v>
                </c:pt>
                <c:pt idx="20">
                  <c:v>0.0652857142857143</c:v>
                </c:pt>
                <c:pt idx="21">
                  <c:v>0.0695</c:v>
                </c:pt>
                <c:pt idx="22">
                  <c:v>0.07371428571428572</c:v>
                </c:pt>
                <c:pt idx="23">
                  <c:v>0.07792857142857143</c:v>
                </c:pt>
                <c:pt idx="24">
                  <c:v>0.08214285714285714</c:v>
                </c:pt>
                <c:pt idx="25">
                  <c:v>0.08635714285714287</c:v>
                </c:pt>
                <c:pt idx="26">
                  <c:v>0.09057142857142858</c:v>
                </c:pt>
                <c:pt idx="27">
                  <c:v>0.09478571428571429</c:v>
                </c:pt>
                <c:pt idx="28">
                  <c:v>0.099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'257'!$L$1:$L$29</c:f>
              <c:numCache>
                <c:ptCount val="29"/>
                <c:pt idx="0">
                  <c:v>-0.036</c:v>
                </c:pt>
                <c:pt idx="1">
                  <c:v>-0.03407142857142857</c:v>
                </c:pt>
                <c:pt idx="2">
                  <c:v>-0.03214285714285714</c:v>
                </c:pt>
                <c:pt idx="3">
                  <c:v>-0.030214285714285714</c:v>
                </c:pt>
                <c:pt idx="4">
                  <c:v>-0.028285714285714282</c:v>
                </c:pt>
                <c:pt idx="5">
                  <c:v>-0.026357142857142857</c:v>
                </c:pt>
                <c:pt idx="6">
                  <c:v>-0.024428571428571428</c:v>
                </c:pt>
                <c:pt idx="7">
                  <c:v>-0.0225</c:v>
                </c:pt>
                <c:pt idx="8">
                  <c:v>-0.02057142857142857</c:v>
                </c:pt>
                <c:pt idx="9">
                  <c:v>-0.01864285714285714</c:v>
                </c:pt>
                <c:pt idx="10">
                  <c:v>-0.016714285714285713</c:v>
                </c:pt>
                <c:pt idx="11">
                  <c:v>-0.014785714285714284</c:v>
                </c:pt>
                <c:pt idx="12">
                  <c:v>-0.012857142857142859</c:v>
                </c:pt>
                <c:pt idx="13">
                  <c:v>-0.01092857142857143</c:v>
                </c:pt>
                <c:pt idx="14">
                  <c:v>-0.009000000000000001</c:v>
                </c:pt>
                <c:pt idx="15">
                  <c:v>-0.007071428571428572</c:v>
                </c:pt>
                <c:pt idx="16">
                  <c:v>-0.0051428571428571435</c:v>
                </c:pt>
                <c:pt idx="17">
                  <c:v>-0.003214285714285718</c:v>
                </c:pt>
                <c:pt idx="18">
                  <c:v>-0.0012857142857142859</c:v>
                </c:pt>
                <c:pt idx="19">
                  <c:v>0.0006428571428571395</c:v>
                </c:pt>
                <c:pt idx="20">
                  <c:v>0.0025714285714285717</c:v>
                </c:pt>
                <c:pt idx="21">
                  <c:v>0.004499999999999997</c:v>
                </c:pt>
                <c:pt idx="22">
                  <c:v>0.006428571428571429</c:v>
                </c:pt>
                <c:pt idx="23">
                  <c:v>0.008357142857142855</c:v>
                </c:pt>
                <c:pt idx="24">
                  <c:v>0.01028571428571428</c:v>
                </c:pt>
                <c:pt idx="25">
                  <c:v>0.012214285714285712</c:v>
                </c:pt>
                <c:pt idx="26">
                  <c:v>0.014142857142857138</c:v>
                </c:pt>
                <c:pt idx="27">
                  <c:v>0.01607142857142857</c:v>
                </c:pt>
                <c:pt idx="28">
                  <c:v>0.017999999999999995</c:v>
                </c:pt>
              </c:numCache>
            </c:numRef>
          </c:val>
          <c:smooth val="0"/>
        </c:ser>
        <c:marker val="1"/>
        <c:axId val="39430889"/>
        <c:axId val="19333682"/>
      </c:lineChart>
      <c:catAx>
        <c:axId val="3943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33682"/>
        <c:crosses val="autoZero"/>
        <c:auto val="1"/>
        <c:lblOffset val="100"/>
        <c:noMultiLvlLbl val="0"/>
      </c:catAx>
      <c:valAx>
        <c:axId val="19333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0889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'257'!$I$1:$I$29</c:f>
              <c:numCache>
                <c:ptCount val="29"/>
                <c:pt idx="0">
                  <c:v>0</c:v>
                </c:pt>
                <c:pt idx="1">
                  <c:v>-0.01316450621883341</c:v>
                </c:pt>
                <c:pt idx="2">
                  <c:v>-0.014572223230703802</c:v>
                </c:pt>
                <c:pt idx="3">
                  <c:v>0.009176831654792258</c:v>
                </c:pt>
                <c:pt idx="4">
                  <c:v>0.024273298353106376</c:v>
                </c:pt>
                <c:pt idx="5">
                  <c:v>0.024889785846505495</c:v>
                </c:pt>
                <c:pt idx="6">
                  <c:v>-0.0025553827624663766</c:v>
                </c:pt>
                <c:pt idx="7">
                  <c:v>-0.00964200566955871</c:v>
                </c:pt>
                <c:pt idx="8">
                  <c:v>-0.037209820778405595</c:v>
                </c:pt>
                <c:pt idx="9">
                  <c:v>-0.04393401486866233</c:v>
                </c:pt>
                <c:pt idx="10">
                  <c:v>-0.037918346669697914</c:v>
                </c:pt>
                <c:pt idx="11">
                  <c:v>-0.014035444576110626</c:v>
                </c:pt>
                <c:pt idx="12">
                  <c:v>0.018656275579183965</c:v>
                </c:pt>
                <c:pt idx="13">
                  <c:v>0.02269473902910664</c:v>
                </c:pt>
                <c:pt idx="14">
                  <c:v>0.022673433185831385</c:v>
                </c:pt>
                <c:pt idx="15">
                  <c:v>0.026175248483314234</c:v>
                </c:pt>
                <c:pt idx="16">
                  <c:v>0.05266826235432662</c:v>
                </c:pt>
                <c:pt idx="17">
                  <c:v>0.05780823138839558</c:v>
                </c:pt>
                <c:pt idx="18">
                  <c:v>0.04637834379786844</c:v>
                </c:pt>
                <c:pt idx="19">
                  <c:v>0.04478661407454278</c:v>
                </c:pt>
                <c:pt idx="20">
                  <c:v>0.032603733660658524</c:v>
                </c:pt>
                <c:pt idx="21">
                  <c:v>0.02163614699797957</c:v>
                </c:pt>
                <c:pt idx="22">
                  <c:v>0.02038279230072812</c:v>
                </c:pt>
                <c:pt idx="23">
                  <c:v>0.011476565771225578</c:v>
                </c:pt>
                <c:pt idx="24">
                  <c:v>0.008255972660584435</c:v>
                </c:pt>
                <c:pt idx="25">
                  <c:v>0.027722804715730062</c:v>
                </c:pt>
                <c:pt idx="26">
                  <c:v>0.03588757074881979</c:v>
                </c:pt>
                <c:pt idx="27">
                  <c:v>0.039447968757896495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'257'!$K$1:$K$29</c:f>
              <c:numCache>
                <c:ptCount val="29"/>
                <c:pt idx="0">
                  <c:v>0</c:v>
                </c:pt>
                <c:pt idx="1">
                  <c:v>-0.0012142857142857164</c:v>
                </c:pt>
                <c:pt idx="2">
                  <c:v>-0.011428571428571429</c:v>
                </c:pt>
                <c:pt idx="3">
                  <c:v>-0.04064285714285715</c:v>
                </c:pt>
                <c:pt idx="4">
                  <c:v>-0.06585714285714286</c:v>
                </c:pt>
                <c:pt idx="5">
                  <c:v>-0.07707142857142857</c:v>
                </c:pt>
                <c:pt idx="6">
                  <c:v>-0.056285714285714286</c:v>
                </c:pt>
                <c:pt idx="7">
                  <c:v>-0.0565</c:v>
                </c:pt>
                <c:pt idx="8">
                  <c:v>-0.03371428571428572</c:v>
                </c:pt>
                <c:pt idx="9">
                  <c:v>-0.01792857142857143</c:v>
                </c:pt>
                <c:pt idx="10">
                  <c:v>-0.011142857142857149</c:v>
                </c:pt>
                <c:pt idx="11">
                  <c:v>0.008642857142857136</c:v>
                </c:pt>
                <c:pt idx="12">
                  <c:v>0.03242857142857143</c:v>
                </c:pt>
                <c:pt idx="13">
                  <c:v>0.028214285714285706</c:v>
                </c:pt>
                <c:pt idx="14">
                  <c:v>0.025999999999999995</c:v>
                </c:pt>
                <c:pt idx="15">
                  <c:v>0.04178571428571427</c:v>
                </c:pt>
                <c:pt idx="16">
                  <c:v>0.07457142857142857</c:v>
                </c:pt>
                <c:pt idx="17">
                  <c:v>0.07735714285714286</c:v>
                </c:pt>
                <c:pt idx="18">
                  <c:v>0.06714285714285714</c:v>
                </c:pt>
                <c:pt idx="19">
                  <c:v>0.06392857142857142</c:v>
                </c:pt>
                <c:pt idx="20">
                  <c:v>0.04971428571428571</c:v>
                </c:pt>
                <c:pt idx="21">
                  <c:v>0.03349999999999999</c:v>
                </c:pt>
                <c:pt idx="22">
                  <c:v>0.028285714285714275</c:v>
                </c:pt>
                <c:pt idx="23">
                  <c:v>0.023071428571428576</c:v>
                </c:pt>
                <c:pt idx="24">
                  <c:v>0.017857142857142863</c:v>
                </c:pt>
                <c:pt idx="25">
                  <c:v>0.03464285714285713</c:v>
                </c:pt>
                <c:pt idx="26">
                  <c:v>0.040428571428571425</c:v>
                </c:pt>
                <c:pt idx="27">
                  <c:v>0.04121428571428572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'257'!$M$1:$M$29</c:f>
              <c:numCache>
                <c:ptCount val="29"/>
                <c:pt idx="0">
                  <c:v>0</c:v>
                </c:pt>
                <c:pt idx="1">
                  <c:v>0.00907142857142857</c:v>
                </c:pt>
                <c:pt idx="2">
                  <c:v>0.011142857142857138</c:v>
                </c:pt>
                <c:pt idx="3">
                  <c:v>-0.0007857142857142854</c:v>
                </c:pt>
                <c:pt idx="4">
                  <c:v>0.0002857142857142815</c:v>
                </c:pt>
                <c:pt idx="5">
                  <c:v>0.012357142857142856</c:v>
                </c:pt>
                <c:pt idx="6">
                  <c:v>0.014428571428571428</c:v>
                </c:pt>
                <c:pt idx="7">
                  <c:v>0.020499999999999997</c:v>
                </c:pt>
                <c:pt idx="8">
                  <c:v>0.01257142857142857</c:v>
                </c:pt>
                <c:pt idx="9">
                  <c:v>0.0026428571428571412</c:v>
                </c:pt>
                <c:pt idx="10">
                  <c:v>-0.0042857142857142885</c:v>
                </c:pt>
                <c:pt idx="11">
                  <c:v>-0.02021428571428572</c:v>
                </c:pt>
                <c:pt idx="12">
                  <c:v>-0.04314285714285714</c:v>
                </c:pt>
                <c:pt idx="13">
                  <c:v>-0.054071428571428576</c:v>
                </c:pt>
                <c:pt idx="14">
                  <c:v>-0.057</c:v>
                </c:pt>
                <c:pt idx="15">
                  <c:v>-0.041928571428571426</c:v>
                </c:pt>
                <c:pt idx="16">
                  <c:v>-0.02885714285714286</c:v>
                </c:pt>
                <c:pt idx="17">
                  <c:v>-0.03278571428571428</c:v>
                </c:pt>
                <c:pt idx="18">
                  <c:v>-0.018714285714285715</c:v>
                </c:pt>
                <c:pt idx="19">
                  <c:v>-0.01764285714285714</c:v>
                </c:pt>
                <c:pt idx="20">
                  <c:v>0.013428571428571429</c:v>
                </c:pt>
                <c:pt idx="21">
                  <c:v>0.025500000000000002</c:v>
                </c:pt>
                <c:pt idx="22">
                  <c:v>0.029571428571428568</c:v>
                </c:pt>
                <c:pt idx="23">
                  <c:v>-0.017357142857142856</c:v>
                </c:pt>
                <c:pt idx="24">
                  <c:v>-0.01828571428571428</c:v>
                </c:pt>
                <c:pt idx="25">
                  <c:v>-0.02721428571428571</c:v>
                </c:pt>
                <c:pt idx="26">
                  <c:v>-0.03214285714285714</c:v>
                </c:pt>
                <c:pt idx="27">
                  <c:v>-0.03907142857142857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9785411"/>
        <c:axId val="22524380"/>
      </c:lineChart>
      <c:catAx>
        <c:axId val="3978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24380"/>
        <c:crosses val="autoZero"/>
        <c:auto val="1"/>
        <c:lblOffset val="100"/>
        <c:noMultiLvlLbl val="0"/>
      </c:catAx>
      <c:valAx>
        <c:axId val="22524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78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'268'!$E$1:$E$29</c:f>
              <c:numCache>
                <c:ptCount val="29"/>
                <c:pt idx="0">
                  <c:v>-0.079</c:v>
                </c:pt>
                <c:pt idx="1">
                  <c:v>-0.048</c:v>
                </c:pt>
                <c:pt idx="2">
                  <c:v>-0.038</c:v>
                </c:pt>
                <c:pt idx="3">
                  <c:v>-0.068</c:v>
                </c:pt>
                <c:pt idx="4">
                  <c:v>-0.09</c:v>
                </c:pt>
                <c:pt idx="5">
                  <c:v>-0.072</c:v>
                </c:pt>
                <c:pt idx="6">
                  <c:v>-0.049</c:v>
                </c:pt>
                <c:pt idx="7">
                  <c:v>-0.013</c:v>
                </c:pt>
                <c:pt idx="8">
                  <c:v>-0.005</c:v>
                </c:pt>
                <c:pt idx="9">
                  <c:v>-0.015</c:v>
                </c:pt>
                <c:pt idx="10">
                  <c:v>-0.062</c:v>
                </c:pt>
                <c:pt idx="11">
                  <c:v>-0.094</c:v>
                </c:pt>
                <c:pt idx="12">
                  <c:v>-0.086</c:v>
                </c:pt>
                <c:pt idx="13">
                  <c:v>-0.062</c:v>
                </c:pt>
                <c:pt idx="14">
                  <c:v>-0.038</c:v>
                </c:pt>
                <c:pt idx="15">
                  <c:v>-0.045</c:v>
                </c:pt>
                <c:pt idx="16">
                  <c:v>-0.032</c:v>
                </c:pt>
                <c:pt idx="17">
                  <c:v>0.011</c:v>
                </c:pt>
                <c:pt idx="18">
                  <c:v>0.021</c:v>
                </c:pt>
                <c:pt idx="19">
                  <c:v>0.005</c:v>
                </c:pt>
                <c:pt idx="20">
                  <c:v>0.003</c:v>
                </c:pt>
                <c:pt idx="21">
                  <c:v>0.007</c:v>
                </c:pt>
                <c:pt idx="22">
                  <c:v>0.001</c:v>
                </c:pt>
                <c:pt idx="23">
                  <c:v>0.012</c:v>
                </c:pt>
                <c:pt idx="24">
                  <c:v>-0.037</c:v>
                </c:pt>
                <c:pt idx="25">
                  <c:v>-0.057</c:v>
                </c:pt>
                <c:pt idx="26">
                  <c:v>-0.05</c:v>
                </c:pt>
                <c:pt idx="27">
                  <c:v>-0.009</c:v>
                </c:pt>
                <c:pt idx="28">
                  <c:v>-0.003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'268'!$F$1:$F$29</c:f>
              <c:numCache>
                <c:ptCount val="29"/>
                <c:pt idx="0">
                  <c:v>-0.143</c:v>
                </c:pt>
                <c:pt idx="1">
                  <c:v>-0.178</c:v>
                </c:pt>
                <c:pt idx="2">
                  <c:v>-0.172</c:v>
                </c:pt>
                <c:pt idx="3">
                  <c:v>-0.152</c:v>
                </c:pt>
                <c:pt idx="4">
                  <c:v>-0.092</c:v>
                </c:pt>
                <c:pt idx="5">
                  <c:v>-0.08</c:v>
                </c:pt>
                <c:pt idx="6">
                  <c:v>-0.091</c:v>
                </c:pt>
                <c:pt idx="7">
                  <c:v>-0.097</c:v>
                </c:pt>
                <c:pt idx="8">
                  <c:v>-0.098</c:v>
                </c:pt>
                <c:pt idx="9">
                  <c:v>-0.104</c:v>
                </c:pt>
                <c:pt idx="10">
                  <c:v>-0.124</c:v>
                </c:pt>
                <c:pt idx="11">
                  <c:v>-0.111</c:v>
                </c:pt>
                <c:pt idx="12">
                  <c:v>-0.078</c:v>
                </c:pt>
                <c:pt idx="13">
                  <c:v>-0.077</c:v>
                </c:pt>
                <c:pt idx="14">
                  <c:v>-0.098</c:v>
                </c:pt>
                <c:pt idx="15">
                  <c:v>-0.108</c:v>
                </c:pt>
                <c:pt idx="16">
                  <c:v>-0.121</c:v>
                </c:pt>
                <c:pt idx="17">
                  <c:v>-0.101</c:v>
                </c:pt>
                <c:pt idx="18">
                  <c:v>-0.047</c:v>
                </c:pt>
                <c:pt idx="19">
                  <c:v>-0.016</c:v>
                </c:pt>
                <c:pt idx="20">
                  <c:v>-0.019</c:v>
                </c:pt>
                <c:pt idx="21">
                  <c:v>-0.005</c:v>
                </c:pt>
                <c:pt idx="22">
                  <c:v>-0.015</c:v>
                </c:pt>
                <c:pt idx="23">
                  <c:v>-0.005</c:v>
                </c:pt>
                <c:pt idx="24">
                  <c:v>0.001</c:v>
                </c:pt>
                <c:pt idx="25">
                  <c:v>0.012</c:v>
                </c:pt>
                <c:pt idx="26">
                  <c:v>-0.012</c:v>
                </c:pt>
                <c:pt idx="27">
                  <c:v>-0.007</c:v>
                </c:pt>
                <c:pt idx="28">
                  <c:v>-0.008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'268'!$G$1:$G$29</c:f>
              <c:numCache>
                <c:ptCount val="29"/>
                <c:pt idx="0">
                  <c:v>0.16337074401495513</c:v>
                </c:pt>
                <c:pt idx="1">
                  <c:v>0.18435834670553974</c:v>
                </c:pt>
                <c:pt idx="2">
                  <c:v>0.17614766532656626</c:v>
                </c:pt>
                <c:pt idx="3">
                  <c:v>0.1665172663719892</c:v>
                </c:pt>
                <c:pt idx="4">
                  <c:v>0.12870120434556934</c:v>
                </c:pt>
                <c:pt idx="5">
                  <c:v>0.10762899237658968</c:v>
                </c:pt>
                <c:pt idx="6">
                  <c:v>0.1033537614216338</c:v>
                </c:pt>
                <c:pt idx="7">
                  <c:v>0.09786725703727474</c:v>
                </c:pt>
                <c:pt idx="8">
                  <c:v>0.09812746812182613</c:v>
                </c:pt>
                <c:pt idx="9">
                  <c:v>0.10507616285342741</c:v>
                </c:pt>
                <c:pt idx="10">
                  <c:v>0.13863621460498696</c:v>
                </c:pt>
                <c:pt idx="11">
                  <c:v>0.14545446022724776</c:v>
                </c:pt>
                <c:pt idx="12">
                  <c:v>0.11610340218959994</c:v>
                </c:pt>
                <c:pt idx="13">
                  <c:v>0.09885848471426213</c:v>
                </c:pt>
                <c:pt idx="14">
                  <c:v>0.1051094667477673</c:v>
                </c:pt>
                <c:pt idx="15">
                  <c:v>0.11699999999999999</c:v>
                </c:pt>
                <c:pt idx="16">
                  <c:v>0.12515989773086264</c:v>
                </c:pt>
                <c:pt idx="17">
                  <c:v>0.10159724405711014</c:v>
                </c:pt>
                <c:pt idx="18">
                  <c:v>0.051478150704935</c:v>
                </c:pt>
                <c:pt idx="19">
                  <c:v>0.01676305461424021</c:v>
                </c:pt>
                <c:pt idx="20">
                  <c:v>0.019235384061671346</c:v>
                </c:pt>
                <c:pt idx="21">
                  <c:v>0.008602325267042627</c:v>
                </c:pt>
                <c:pt idx="22">
                  <c:v>0.015033296378372907</c:v>
                </c:pt>
                <c:pt idx="23">
                  <c:v>0.013000000000000001</c:v>
                </c:pt>
                <c:pt idx="24">
                  <c:v>0.037013511046643494</c:v>
                </c:pt>
                <c:pt idx="25">
                  <c:v>0.0582494635168428</c:v>
                </c:pt>
                <c:pt idx="26">
                  <c:v>0.05141984052872977</c:v>
                </c:pt>
                <c:pt idx="27">
                  <c:v>0.011401754250991379</c:v>
                </c:pt>
                <c:pt idx="28">
                  <c:v>0.008544003745317531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'268'!$H$1:$H$29</c:f>
              <c:numCache>
                <c:ptCount val="29"/>
                <c:pt idx="0">
                  <c:v>0.16337074401495513</c:v>
                </c:pt>
                <c:pt idx="1">
                  <c:v>0.1578412175767538</c:v>
                </c:pt>
                <c:pt idx="2">
                  <c:v>0.15231169113855245</c:v>
                </c:pt>
                <c:pt idx="3">
                  <c:v>0.1467821647003511</c:v>
                </c:pt>
                <c:pt idx="4">
                  <c:v>0.14125263826214976</c:v>
                </c:pt>
                <c:pt idx="5">
                  <c:v>0.13572311182394842</c:v>
                </c:pt>
                <c:pt idx="6">
                  <c:v>0.13019358538574707</c:v>
                </c:pt>
                <c:pt idx="7">
                  <c:v>0.12466405894754573</c:v>
                </c:pt>
                <c:pt idx="8">
                  <c:v>0.11913453250934439</c:v>
                </c:pt>
                <c:pt idx="9">
                  <c:v>0.11360500607114304</c:v>
                </c:pt>
                <c:pt idx="10">
                  <c:v>0.1080754796329417</c:v>
                </c:pt>
                <c:pt idx="11">
                  <c:v>0.10254595319474036</c:v>
                </c:pt>
                <c:pt idx="12">
                  <c:v>0.09701642675653901</c:v>
                </c:pt>
                <c:pt idx="13">
                  <c:v>0.09148690031833767</c:v>
                </c:pt>
                <c:pt idx="14">
                  <c:v>0.08595737388013633</c:v>
                </c:pt>
                <c:pt idx="15">
                  <c:v>0.08042784744193499</c:v>
                </c:pt>
                <c:pt idx="16">
                  <c:v>0.07489832100373364</c:v>
                </c:pt>
                <c:pt idx="17">
                  <c:v>0.0693687945655323</c:v>
                </c:pt>
                <c:pt idx="18">
                  <c:v>0.06383926812733096</c:v>
                </c:pt>
                <c:pt idx="19">
                  <c:v>0.05830974168912961</c:v>
                </c:pt>
                <c:pt idx="20">
                  <c:v>0.05278021525092827</c:v>
                </c:pt>
                <c:pt idx="21">
                  <c:v>0.047250688812726926</c:v>
                </c:pt>
                <c:pt idx="22">
                  <c:v>0.04172116237452558</c:v>
                </c:pt>
                <c:pt idx="23">
                  <c:v>0.03619163593632424</c:v>
                </c:pt>
                <c:pt idx="24">
                  <c:v>0.030662109498122897</c:v>
                </c:pt>
                <c:pt idx="25">
                  <c:v>0.025132583059921554</c:v>
                </c:pt>
                <c:pt idx="26">
                  <c:v>0.01960305662172021</c:v>
                </c:pt>
                <c:pt idx="27">
                  <c:v>0.014073530183518868</c:v>
                </c:pt>
                <c:pt idx="28">
                  <c:v>0.008544003745317524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'268'!$J$1:$J$29</c:f>
              <c:numCache>
                <c:ptCount val="29"/>
                <c:pt idx="0">
                  <c:v>-0.079</c:v>
                </c:pt>
                <c:pt idx="1">
                  <c:v>-0.07628571428571429</c:v>
                </c:pt>
                <c:pt idx="2">
                  <c:v>-0.07357142857142857</c:v>
                </c:pt>
                <c:pt idx="3">
                  <c:v>-0.07085714285714285</c:v>
                </c:pt>
                <c:pt idx="4">
                  <c:v>-0.06814285714285714</c:v>
                </c:pt>
                <c:pt idx="5">
                  <c:v>-0.06542857142857143</c:v>
                </c:pt>
                <c:pt idx="6">
                  <c:v>-0.06271428571428572</c:v>
                </c:pt>
                <c:pt idx="7">
                  <c:v>-0.06</c:v>
                </c:pt>
                <c:pt idx="8">
                  <c:v>-0.05728571428571429</c:v>
                </c:pt>
                <c:pt idx="9">
                  <c:v>-0.054571428571428576</c:v>
                </c:pt>
                <c:pt idx="10">
                  <c:v>-0.05185714285714286</c:v>
                </c:pt>
                <c:pt idx="11">
                  <c:v>-0.04914285714285714</c:v>
                </c:pt>
                <c:pt idx="12">
                  <c:v>-0.04642857142857143</c:v>
                </c:pt>
                <c:pt idx="13">
                  <c:v>-0.04371428571428572</c:v>
                </c:pt>
                <c:pt idx="14">
                  <c:v>-0.041</c:v>
                </c:pt>
                <c:pt idx="15">
                  <c:v>-0.038285714285714284</c:v>
                </c:pt>
                <c:pt idx="16">
                  <c:v>-0.03557142857142857</c:v>
                </c:pt>
                <c:pt idx="17">
                  <c:v>-0.03285714285714286</c:v>
                </c:pt>
                <c:pt idx="18">
                  <c:v>-0.030142857142857145</c:v>
                </c:pt>
                <c:pt idx="19">
                  <c:v>-0.027428571428571427</c:v>
                </c:pt>
                <c:pt idx="20">
                  <c:v>-0.024714285714285716</c:v>
                </c:pt>
                <c:pt idx="21">
                  <c:v>-0.022000000000000006</c:v>
                </c:pt>
                <c:pt idx="22">
                  <c:v>-0.019285714285714288</c:v>
                </c:pt>
                <c:pt idx="23">
                  <c:v>-0.01657142857142857</c:v>
                </c:pt>
                <c:pt idx="24">
                  <c:v>-0.01385714285714286</c:v>
                </c:pt>
                <c:pt idx="25">
                  <c:v>-0.011142857142857149</c:v>
                </c:pt>
                <c:pt idx="26">
                  <c:v>-0.008428571428571438</c:v>
                </c:pt>
                <c:pt idx="27">
                  <c:v>-0.005714285714285713</c:v>
                </c:pt>
                <c:pt idx="28">
                  <c:v>-0.0030000000000000027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'268'!$L$1:$L$29</c:f>
              <c:numCache>
                <c:ptCount val="29"/>
                <c:pt idx="0">
                  <c:v>-0.143</c:v>
                </c:pt>
                <c:pt idx="1">
                  <c:v>-0.13817857142857143</c:v>
                </c:pt>
                <c:pt idx="2">
                  <c:v>-0.13335714285714284</c:v>
                </c:pt>
                <c:pt idx="3">
                  <c:v>-0.12853571428571428</c:v>
                </c:pt>
                <c:pt idx="4">
                  <c:v>-0.12371428571428571</c:v>
                </c:pt>
                <c:pt idx="5">
                  <c:v>-0.11889285714285713</c:v>
                </c:pt>
                <c:pt idx="6">
                  <c:v>-0.11407142857142856</c:v>
                </c:pt>
                <c:pt idx="7">
                  <c:v>-0.10924999999999999</c:v>
                </c:pt>
                <c:pt idx="8">
                  <c:v>-0.10442857142857143</c:v>
                </c:pt>
                <c:pt idx="9">
                  <c:v>-0.09960714285714284</c:v>
                </c:pt>
                <c:pt idx="10">
                  <c:v>-0.09478571428571428</c:v>
                </c:pt>
                <c:pt idx="11">
                  <c:v>-0.0899642857142857</c:v>
                </c:pt>
                <c:pt idx="12">
                  <c:v>-0.08514285714285713</c:v>
                </c:pt>
                <c:pt idx="13">
                  <c:v>-0.08032142857142856</c:v>
                </c:pt>
                <c:pt idx="14">
                  <c:v>-0.0755</c:v>
                </c:pt>
                <c:pt idx="15">
                  <c:v>-0.07067857142857142</c:v>
                </c:pt>
                <c:pt idx="16">
                  <c:v>-0.06585714285714285</c:v>
                </c:pt>
                <c:pt idx="17">
                  <c:v>-0.061035714285714276</c:v>
                </c:pt>
                <c:pt idx="18">
                  <c:v>-0.0562142857142857</c:v>
                </c:pt>
                <c:pt idx="19">
                  <c:v>-0.05139285714285714</c:v>
                </c:pt>
                <c:pt idx="20">
                  <c:v>-0.04657142857142857</c:v>
                </c:pt>
                <c:pt idx="21">
                  <c:v>-0.041749999999999995</c:v>
                </c:pt>
                <c:pt idx="22">
                  <c:v>-0.03692857142857142</c:v>
                </c:pt>
                <c:pt idx="23">
                  <c:v>-0.03210714285714285</c:v>
                </c:pt>
                <c:pt idx="24">
                  <c:v>-0.027285714285714274</c:v>
                </c:pt>
                <c:pt idx="25">
                  <c:v>-0.022464285714285714</c:v>
                </c:pt>
                <c:pt idx="26">
                  <c:v>-0.017642857142857127</c:v>
                </c:pt>
                <c:pt idx="27">
                  <c:v>-0.012821428571428567</c:v>
                </c:pt>
                <c:pt idx="28">
                  <c:v>-0.008000000000000007</c:v>
                </c:pt>
              </c:numCache>
            </c:numRef>
          </c:val>
          <c:smooth val="0"/>
        </c:ser>
        <c:marker val="1"/>
        <c:axId val="1392829"/>
        <c:axId val="12535462"/>
      </c:lineChart>
      <c:catAx>
        <c:axId val="139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35462"/>
        <c:crosses val="autoZero"/>
        <c:auto val="1"/>
        <c:lblOffset val="100"/>
        <c:noMultiLvlLbl val="0"/>
      </c:catAx>
      <c:valAx>
        <c:axId val="12535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2829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'268'!$I$1:$I$29</c:f>
              <c:numCache>
                <c:ptCount val="29"/>
                <c:pt idx="0">
                  <c:v>0</c:v>
                </c:pt>
                <c:pt idx="1">
                  <c:v>0.026517129128785955</c:v>
                </c:pt>
                <c:pt idx="2">
                  <c:v>0.02383597418801381</c:v>
                </c:pt>
                <c:pt idx="3">
                  <c:v>0.019735101671638083</c:v>
                </c:pt>
                <c:pt idx="4">
                  <c:v>-0.012551433916580423</c:v>
                </c:pt>
                <c:pt idx="5">
                  <c:v>-0.028094119447358734</c:v>
                </c:pt>
                <c:pt idx="6">
                  <c:v>-0.026839823964113274</c:v>
                </c:pt>
                <c:pt idx="7">
                  <c:v>-0.026796801910270993</c:v>
                </c:pt>
                <c:pt idx="8">
                  <c:v>-0.02100706438751826</c:v>
                </c:pt>
                <c:pt idx="9">
                  <c:v>-0.008528843217715631</c:v>
                </c:pt>
                <c:pt idx="10">
                  <c:v>0.030560734972045256</c:v>
                </c:pt>
                <c:pt idx="11">
                  <c:v>0.0429085070325074</c:v>
                </c:pt>
                <c:pt idx="12">
                  <c:v>0.019086975433060926</c:v>
                </c:pt>
                <c:pt idx="13">
                  <c:v>0.00737158439592446</c:v>
                </c:pt>
                <c:pt idx="14">
                  <c:v>0.019152092867630977</c:v>
                </c:pt>
                <c:pt idx="15">
                  <c:v>0.03657215255806501</c:v>
                </c:pt>
                <c:pt idx="16">
                  <c:v>0.050261576727129</c:v>
                </c:pt>
                <c:pt idx="17">
                  <c:v>0.03222844949157784</c:v>
                </c:pt>
                <c:pt idx="18">
                  <c:v>-0.012361117422395956</c:v>
                </c:pt>
                <c:pt idx="19">
                  <c:v>-0.0415466870748894</c:v>
                </c:pt>
                <c:pt idx="20">
                  <c:v>-0.03354483118925693</c:v>
                </c:pt>
                <c:pt idx="21">
                  <c:v>-0.0386483635456843</c:v>
                </c:pt>
                <c:pt idx="22">
                  <c:v>-0.026687865996152676</c:v>
                </c:pt>
                <c:pt idx="23">
                  <c:v>-0.02319163593632424</c:v>
                </c:pt>
                <c:pt idx="24">
                  <c:v>0.006351401548520597</c:v>
                </c:pt>
                <c:pt idx="25">
                  <c:v>0.033116880456921245</c:v>
                </c:pt>
                <c:pt idx="26">
                  <c:v>0.03181678390700956</c:v>
                </c:pt>
                <c:pt idx="27">
                  <c:v>-0.0026717759325274888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'268'!$K$1:$K$29</c:f>
              <c:numCache>
                <c:ptCount val="29"/>
                <c:pt idx="0">
                  <c:v>0</c:v>
                </c:pt>
                <c:pt idx="1">
                  <c:v>0.02828571428571429</c:v>
                </c:pt>
                <c:pt idx="2">
                  <c:v>0.035571428571428566</c:v>
                </c:pt>
                <c:pt idx="3">
                  <c:v>0.0028571428571428498</c:v>
                </c:pt>
                <c:pt idx="4">
                  <c:v>-0.021857142857142853</c:v>
                </c:pt>
                <c:pt idx="5">
                  <c:v>-0.006571428571428561</c:v>
                </c:pt>
                <c:pt idx="6">
                  <c:v>0.01371428571428572</c:v>
                </c:pt>
                <c:pt idx="7">
                  <c:v>0.047</c:v>
                </c:pt>
                <c:pt idx="8">
                  <c:v>0.05228571428571429</c:v>
                </c:pt>
                <c:pt idx="9">
                  <c:v>0.03957142857142858</c:v>
                </c:pt>
                <c:pt idx="10">
                  <c:v>-0.010142857142857141</c:v>
                </c:pt>
                <c:pt idx="11">
                  <c:v>-0.04485714285714286</c:v>
                </c:pt>
                <c:pt idx="12">
                  <c:v>-0.03957142857142856</c:v>
                </c:pt>
                <c:pt idx="13">
                  <c:v>-0.01828571428571428</c:v>
                </c:pt>
                <c:pt idx="14">
                  <c:v>0.0030000000000000027</c:v>
                </c:pt>
                <c:pt idx="15">
                  <c:v>-0.006714285714285714</c:v>
                </c:pt>
                <c:pt idx="16">
                  <c:v>0.0035714285714285726</c:v>
                </c:pt>
                <c:pt idx="17">
                  <c:v>0.04385714285714286</c:v>
                </c:pt>
                <c:pt idx="18">
                  <c:v>0.05114285714285714</c:v>
                </c:pt>
                <c:pt idx="19">
                  <c:v>0.032428571428571425</c:v>
                </c:pt>
                <c:pt idx="20">
                  <c:v>0.027714285714285716</c:v>
                </c:pt>
                <c:pt idx="21">
                  <c:v>0.029000000000000005</c:v>
                </c:pt>
                <c:pt idx="22">
                  <c:v>0.02028571428571429</c:v>
                </c:pt>
                <c:pt idx="23">
                  <c:v>0.02857142857142857</c:v>
                </c:pt>
                <c:pt idx="24">
                  <c:v>-0.02314285714285714</c:v>
                </c:pt>
                <c:pt idx="25">
                  <c:v>-0.04585714285714285</c:v>
                </c:pt>
                <c:pt idx="26">
                  <c:v>-0.041571428571428565</c:v>
                </c:pt>
                <c:pt idx="27">
                  <c:v>-0.003285714285714286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'268'!$M$1:$M$29</c:f>
              <c:numCache>
                <c:ptCount val="29"/>
                <c:pt idx="0">
                  <c:v>0</c:v>
                </c:pt>
                <c:pt idx="1">
                  <c:v>-0.03982142857142856</c:v>
                </c:pt>
                <c:pt idx="2">
                  <c:v>-0.038642857142857145</c:v>
                </c:pt>
                <c:pt idx="3">
                  <c:v>-0.023464285714285715</c:v>
                </c:pt>
                <c:pt idx="4">
                  <c:v>0.03171428571428571</c:v>
                </c:pt>
                <c:pt idx="5">
                  <c:v>0.03889285714285713</c:v>
                </c:pt>
                <c:pt idx="6">
                  <c:v>0.023071428571428562</c:v>
                </c:pt>
                <c:pt idx="7">
                  <c:v>0.012249999999999983</c:v>
                </c:pt>
                <c:pt idx="8">
                  <c:v>0.006428571428571422</c:v>
                </c:pt>
                <c:pt idx="9">
                  <c:v>-0.004392857142857157</c:v>
                </c:pt>
                <c:pt idx="10">
                  <c:v>-0.02921428571428572</c:v>
                </c:pt>
                <c:pt idx="11">
                  <c:v>-0.021035714285714296</c:v>
                </c:pt>
                <c:pt idx="12">
                  <c:v>0.007142857142857131</c:v>
                </c:pt>
                <c:pt idx="13">
                  <c:v>0.0033214285714285585</c:v>
                </c:pt>
                <c:pt idx="14">
                  <c:v>-0.022500000000000006</c:v>
                </c:pt>
                <c:pt idx="15">
                  <c:v>-0.037321428571428575</c:v>
                </c:pt>
                <c:pt idx="16">
                  <c:v>-0.055142857142857146</c:v>
                </c:pt>
                <c:pt idx="17">
                  <c:v>-0.03996428571428573</c:v>
                </c:pt>
                <c:pt idx="18">
                  <c:v>0.009214285714285703</c:v>
                </c:pt>
                <c:pt idx="19">
                  <c:v>0.03539285714285714</c:v>
                </c:pt>
                <c:pt idx="20">
                  <c:v>0.02757142857142857</c:v>
                </c:pt>
                <c:pt idx="21">
                  <c:v>0.03675</c:v>
                </c:pt>
                <c:pt idx="22">
                  <c:v>0.021928571428571422</c:v>
                </c:pt>
                <c:pt idx="23">
                  <c:v>0.027107142857142847</c:v>
                </c:pt>
                <c:pt idx="24">
                  <c:v>0.028285714285714275</c:v>
                </c:pt>
                <c:pt idx="25">
                  <c:v>0.03446428571428571</c:v>
                </c:pt>
                <c:pt idx="26">
                  <c:v>0.0056428571428571266</c:v>
                </c:pt>
                <c:pt idx="27">
                  <c:v>0.005821428571428567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45710295"/>
        <c:axId val="8739472"/>
      </c:lineChart>
      <c:catAx>
        <c:axId val="4571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39472"/>
        <c:crosses val="autoZero"/>
        <c:auto val="1"/>
        <c:lblOffset val="100"/>
        <c:noMultiLvlLbl val="0"/>
      </c:catAx>
      <c:valAx>
        <c:axId val="8739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710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'474'!$E$1:$E$29</c:f>
              <c:numCache>
                <c:ptCount val="29"/>
                <c:pt idx="0">
                  <c:v>-0.115</c:v>
                </c:pt>
                <c:pt idx="1">
                  <c:v>-0.147</c:v>
                </c:pt>
                <c:pt idx="2">
                  <c:v>-0.179</c:v>
                </c:pt>
                <c:pt idx="3">
                  <c:v>-0.192</c:v>
                </c:pt>
                <c:pt idx="4">
                  <c:v>-0.183</c:v>
                </c:pt>
                <c:pt idx="5">
                  <c:v>-0.17</c:v>
                </c:pt>
                <c:pt idx="6">
                  <c:v>-0.161</c:v>
                </c:pt>
                <c:pt idx="7">
                  <c:v>-0.16</c:v>
                </c:pt>
                <c:pt idx="8">
                  <c:v>-0.137</c:v>
                </c:pt>
                <c:pt idx="9">
                  <c:v>-0.113</c:v>
                </c:pt>
                <c:pt idx="10">
                  <c:v>-0.13</c:v>
                </c:pt>
                <c:pt idx="11">
                  <c:v>-0.113</c:v>
                </c:pt>
                <c:pt idx="12">
                  <c:v>-0.092</c:v>
                </c:pt>
                <c:pt idx="13">
                  <c:v>-0.084</c:v>
                </c:pt>
                <c:pt idx="14">
                  <c:v>-0.09</c:v>
                </c:pt>
                <c:pt idx="15">
                  <c:v>-0.073</c:v>
                </c:pt>
                <c:pt idx="16">
                  <c:v>-0.075</c:v>
                </c:pt>
                <c:pt idx="17">
                  <c:v>-0.076</c:v>
                </c:pt>
                <c:pt idx="18">
                  <c:v>-0.068</c:v>
                </c:pt>
                <c:pt idx="19">
                  <c:v>-0.05</c:v>
                </c:pt>
                <c:pt idx="20">
                  <c:v>-0.02</c:v>
                </c:pt>
                <c:pt idx="21">
                  <c:v>-0.009</c:v>
                </c:pt>
                <c:pt idx="22">
                  <c:v>-0.028</c:v>
                </c:pt>
                <c:pt idx="23">
                  <c:v>-0.026</c:v>
                </c:pt>
                <c:pt idx="24">
                  <c:v>-0.025</c:v>
                </c:pt>
                <c:pt idx="25">
                  <c:v>-0.017</c:v>
                </c:pt>
                <c:pt idx="26">
                  <c:v>-0.016</c:v>
                </c:pt>
                <c:pt idx="27">
                  <c:v>-0.013</c:v>
                </c:pt>
                <c:pt idx="28">
                  <c:v>-0.026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'474'!$F$1:$F$29</c:f>
              <c:numCache>
                <c:ptCount val="29"/>
                <c:pt idx="0">
                  <c:v>-0.085</c:v>
                </c:pt>
                <c:pt idx="1">
                  <c:v>-0.108</c:v>
                </c:pt>
                <c:pt idx="2">
                  <c:v>-0.104</c:v>
                </c:pt>
                <c:pt idx="3">
                  <c:v>-0.111</c:v>
                </c:pt>
                <c:pt idx="4">
                  <c:v>-0.095</c:v>
                </c:pt>
                <c:pt idx="5">
                  <c:v>-0.08</c:v>
                </c:pt>
                <c:pt idx="6">
                  <c:v>-0.069</c:v>
                </c:pt>
                <c:pt idx="7">
                  <c:v>-0.065</c:v>
                </c:pt>
                <c:pt idx="8">
                  <c:v>-0.084</c:v>
                </c:pt>
                <c:pt idx="9">
                  <c:v>-0.071</c:v>
                </c:pt>
                <c:pt idx="10">
                  <c:v>-0.068</c:v>
                </c:pt>
                <c:pt idx="11">
                  <c:v>-0.025</c:v>
                </c:pt>
                <c:pt idx="12">
                  <c:v>-0.029</c:v>
                </c:pt>
                <c:pt idx="13">
                  <c:v>-0.047</c:v>
                </c:pt>
                <c:pt idx="14">
                  <c:v>-0.063</c:v>
                </c:pt>
                <c:pt idx="15">
                  <c:v>0.013</c:v>
                </c:pt>
                <c:pt idx="16">
                  <c:v>0.064</c:v>
                </c:pt>
                <c:pt idx="17">
                  <c:v>0.042</c:v>
                </c:pt>
                <c:pt idx="18">
                  <c:v>0.019</c:v>
                </c:pt>
                <c:pt idx="19">
                  <c:v>0.011</c:v>
                </c:pt>
                <c:pt idx="20">
                  <c:v>0.011</c:v>
                </c:pt>
                <c:pt idx="21">
                  <c:v>0.026</c:v>
                </c:pt>
                <c:pt idx="22">
                  <c:v>0.031</c:v>
                </c:pt>
                <c:pt idx="23">
                  <c:v>0.052</c:v>
                </c:pt>
                <c:pt idx="24">
                  <c:v>0.09</c:v>
                </c:pt>
                <c:pt idx="25">
                  <c:v>0.114</c:v>
                </c:pt>
                <c:pt idx="26">
                  <c:v>0.079</c:v>
                </c:pt>
                <c:pt idx="27">
                  <c:v>0.05</c:v>
                </c:pt>
                <c:pt idx="28">
                  <c:v>-0.002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'474'!$G$1:$G$29</c:f>
              <c:numCache>
                <c:ptCount val="29"/>
                <c:pt idx="0">
                  <c:v>0.14300349646075092</c:v>
                </c:pt>
                <c:pt idx="1">
                  <c:v>0.18240888136272312</c:v>
                </c:pt>
                <c:pt idx="2">
                  <c:v>0.20701932276963905</c:v>
                </c:pt>
                <c:pt idx="3">
                  <c:v>0.22177691493931465</c:v>
                </c:pt>
                <c:pt idx="4">
                  <c:v>0.2061892334725555</c:v>
                </c:pt>
                <c:pt idx="5">
                  <c:v>0.18788294228055938</c:v>
                </c:pt>
                <c:pt idx="6">
                  <c:v>0.1751627814348699</c:v>
                </c:pt>
                <c:pt idx="7">
                  <c:v>0.17269916039170544</c:v>
                </c:pt>
                <c:pt idx="8">
                  <c:v>0.16070158679988197</c:v>
                </c:pt>
                <c:pt idx="9">
                  <c:v>0.13345411196362592</c:v>
                </c:pt>
                <c:pt idx="10">
                  <c:v>0.14671059948074644</c:v>
                </c:pt>
                <c:pt idx="11">
                  <c:v>0.11573245007343447</c:v>
                </c:pt>
                <c:pt idx="12">
                  <c:v>0.09646242791885346</c:v>
                </c:pt>
                <c:pt idx="13">
                  <c:v>0.09625487000666512</c:v>
                </c:pt>
                <c:pt idx="14">
                  <c:v>0.10985900054160333</c:v>
                </c:pt>
                <c:pt idx="15">
                  <c:v>0.0741484996476665</c:v>
                </c:pt>
                <c:pt idx="16">
                  <c:v>0.09859513172565874</c:v>
                </c:pt>
                <c:pt idx="17">
                  <c:v>0.08683317338436963</c:v>
                </c:pt>
                <c:pt idx="18">
                  <c:v>0.07060453243241542</c:v>
                </c:pt>
                <c:pt idx="19">
                  <c:v>0.05119570294468082</c:v>
                </c:pt>
                <c:pt idx="20">
                  <c:v>0.022825424421026655</c:v>
                </c:pt>
                <c:pt idx="21">
                  <c:v>0.027513632984395207</c:v>
                </c:pt>
                <c:pt idx="22">
                  <c:v>0.041773197148410844</c:v>
                </c:pt>
                <c:pt idx="23">
                  <c:v>0.05813776741499453</c:v>
                </c:pt>
                <c:pt idx="24">
                  <c:v>0.09340770846134702</c:v>
                </c:pt>
                <c:pt idx="25">
                  <c:v>0.11526057435220423</c:v>
                </c:pt>
                <c:pt idx="26">
                  <c:v>0.08060397012554654</c:v>
                </c:pt>
                <c:pt idx="27">
                  <c:v>0.05166236541235796</c:v>
                </c:pt>
                <c:pt idx="28">
                  <c:v>0.026076809620810593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'474'!$H$1:$H$29</c:f>
              <c:numCache>
                <c:ptCount val="29"/>
                <c:pt idx="0">
                  <c:v>0.14300349646075092</c:v>
                </c:pt>
                <c:pt idx="1">
                  <c:v>0.13882754335932448</c:v>
                </c:pt>
                <c:pt idx="2">
                  <c:v>0.13465159025789802</c:v>
                </c:pt>
                <c:pt idx="3">
                  <c:v>0.1304756371564716</c:v>
                </c:pt>
                <c:pt idx="4">
                  <c:v>0.12629968405504516</c:v>
                </c:pt>
                <c:pt idx="5">
                  <c:v>0.12212373095361871</c:v>
                </c:pt>
                <c:pt idx="6">
                  <c:v>0.11794777785219226</c:v>
                </c:pt>
                <c:pt idx="7">
                  <c:v>0.11377182475076583</c:v>
                </c:pt>
                <c:pt idx="8">
                  <c:v>0.1095958716493394</c:v>
                </c:pt>
                <c:pt idx="9">
                  <c:v>0.10541991854791295</c:v>
                </c:pt>
                <c:pt idx="10">
                  <c:v>0.1012439654464865</c:v>
                </c:pt>
                <c:pt idx="11">
                  <c:v>0.09706801234506007</c:v>
                </c:pt>
                <c:pt idx="12">
                  <c:v>0.09289205924363363</c:v>
                </c:pt>
                <c:pt idx="13">
                  <c:v>0.08871610614220718</c:v>
                </c:pt>
                <c:pt idx="14">
                  <c:v>0.08454015304078075</c:v>
                </c:pt>
                <c:pt idx="15">
                  <c:v>0.08036419993935431</c:v>
                </c:pt>
                <c:pt idx="16">
                  <c:v>0.07618824683792787</c:v>
                </c:pt>
                <c:pt idx="17">
                  <c:v>0.07201229373650142</c:v>
                </c:pt>
                <c:pt idx="18">
                  <c:v>0.06783634063507499</c:v>
                </c:pt>
                <c:pt idx="19">
                  <c:v>0.06366038753364854</c:v>
                </c:pt>
                <c:pt idx="20">
                  <c:v>0.05948443443222211</c:v>
                </c:pt>
                <c:pt idx="21">
                  <c:v>0.05530848133079566</c:v>
                </c:pt>
                <c:pt idx="22">
                  <c:v>0.05113252822936923</c:v>
                </c:pt>
                <c:pt idx="23">
                  <c:v>0.04695657512794278</c:v>
                </c:pt>
                <c:pt idx="24">
                  <c:v>0.042780622026516335</c:v>
                </c:pt>
                <c:pt idx="25">
                  <c:v>0.0386046689250899</c:v>
                </c:pt>
                <c:pt idx="26">
                  <c:v>0.034428715823663456</c:v>
                </c:pt>
                <c:pt idx="27">
                  <c:v>0.030252762722237023</c:v>
                </c:pt>
                <c:pt idx="28">
                  <c:v>0.026076809620810576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'474'!$J$1:$J$29</c:f>
              <c:numCache>
                <c:ptCount val="29"/>
                <c:pt idx="0">
                  <c:v>-0.115</c:v>
                </c:pt>
                <c:pt idx="1">
                  <c:v>-0.11182142857142857</c:v>
                </c:pt>
                <c:pt idx="2">
                  <c:v>-0.10864285714285715</c:v>
                </c:pt>
                <c:pt idx="3">
                  <c:v>-0.10546428571428572</c:v>
                </c:pt>
                <c:pt idx="4">
                  <c:v>-0.10228571428571429</c:v>
                </c:pt>
                <c:pt idx="5">
                  <c:v>-0.09910714285714287</c:v>
                </c:pt>
                <c:pt idx="6">
                  <c:v>-0.09592857142857143</c:v>
                </c:pt>
                <c:pt idx="7">
                  <c:v>-0.09275</c:v>
                </c:pt>
                <c:pt idx="8">
                  <c:v>-0.08957142857142858</c:v>
                </c:pt>
                <c:pt idx="9">
                  <c:v>-0.08639285714285715</c:v>
                </c:pt>
                <c:pt idx="10">
                  <c:v>-0.08321428571428571</c:v>
                </c:pt>
                <c:pt idx="11">
                  <c:v>-0.0800357142857143</c:v>
                </c:pt>
                <c:pt idx="12">
                  <c:v>-0.07685714285714286</c:v>
                </c:pt>
                <c:pt idx="13">
                  <c:v>-0.07367857142857143</c:v>
                </c:pt>
                <c:pt idx="14">
                  <c:v>-0.07050000000000001</c:v>
                </c:pt>
                <c:pt idx="15">
                  <c:v>-0.06732142857142856</c:v>
                </c:pt>
                <c:pt idx="16">
                  <c:v>-0.06414285714285714</c:v>
                </c:pt>
                <c:pt idx="17">
                  <c:v>-0.060964285714285714</c:v>
                </c:pt>
                <c:pt idx="18">
                  <c:v>-0.05778571428571428</c:v>
                </c:pt>
                <c:pt idx="19">
                  <c:v>-0.054607142857142854</c:v>
                </c:pt>
                <c:pt idx="20">
                  <c:v>-0.05142857142857142</c:v>
                </c:pt>
                <c:pt idx="21">
                  <c:v>-0.04825</c:v>
                </c:pt>
                <c:pt idx="22">
                  <c:v>-0.04507142857142857</c:v>
                </c:pt>
                <c:pt idx="23">
                  <c:v>-0.041892857142857134</c:v>
                </c:pt>
                <c:pt idx="24">
                  <c:v>-0.038714285714285715</c:v>
                </c:pt>
                <c:pt idx="25">
                  <c:v>-0.03553571428571428</c:v>
                </c:pt>
                <c:pt idx="26">
                  <c:v>-0.03235714285714285</c:v>
                </c:pt>
                <c:pt idx="27">
                  <c:v>-0.029178571428571415</c:v>
                </c:pt>
                <c:pt idx="28">
                  <c:v>-0.025999999999999995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'474'!$L$1:$L$29</c:f>
              <c:numCache>
                <c:ptCount val="29"/>
                <c:pt idx="0">
                  <c:v>-0.085</c:v>
                </c:pt>
                <c:pt idx="1">
                  <c:v>-0.0820357142857143</c:v>
                </c:pt>
                <c:pt idx="2">
                  <c:v>-0.07907142857142857</c:v>
                </c:pt>
                <c:pt idx="3">
                  <c:v>-0.07610714285714286</c:v>
                </c:pt>
                <c:pt idx="4">
                  <c:v>-0.07314285714285715</c:v>
                </c:pt>
                <c:pt idx="5">
                  <c:v>-0.07017857142857144</c:v>
                </c:pt>
                <c:pt idx="6">
                  <c:v>-0.06721428571428573</c:v>
                </c:pt>
                <c:pt idx="7">
                  <c:v>-0.06425</c:v>
                </c:pt>
                <c:pt idx="8">
                  <c:v>-0.06128571428571429</c:v>
                </c:pt>
                <c:pt idx="9">
                  <c:v>-0.05832142857142858</c:v>
                </c:pt>
                <c:pt idx="10">
                  <c:v>-0.05535714285714286</c:v>
                </c:pt>
                <c:pt idx="11">
                  <c:v>-0.052392857142857144</c:v>
                </c:pt>
                <c:pt idx="12">
                  <c:v>-0.04942857142857143</c:v>
                </c:pt>
                <c:pt idx="13">
                  <c:v>-0.04646428571428572</c:v>
                </c:pt>
                <c:pt idx="14">
                  <c:v>-0.043500000000000004</c:v>
                </c:pt>
                <c:pt idx="15">
                  <c:v>-0.040535714285714286</c:v>
                </c:pt>
                <c:pt idx="16">
                  <c:v>-0.037571428571428575</c:v>
                </c:pt>
                <c:pt idx="17">
                  <c:v>-0.034607142857142864</c:v>
                </c:pt>
                <c:pt idx="18">
                  <c:v>-0.031642857142857146</c:v>
                </c:pt>
                <c:pt idx="19">
                  <c:v>-0.02867857142857143</c:v>
                </c:pt>
                <c:pt idx="20">
                  <c:v>-0.025714285714285717</c:v>
                </c:pt>
                <c:pt idx="21">
                  <c:v>-0.022750000000000006</c:v>
                </c:pt>
                <c:pt idx="22">
                  <c:v>-0.01978571428571428</c:v>
                </c:pt>
                <c:pt idx="23">
                  <c:v>-0.01682142857142857</c:v>
                </c:pt>
                <c:pt idx="24">
                  <c:v>-0.01385714285714286</c:v>
                </c:pt>
                <c:pt idx="25">
                  <c:v>-0.010892857142857149</c:v>
                </c:pt>
                <c:pt idx="26">
                  <c:v>-0.007928571428571438</c:v>
                </c:pt>
                <c:pt idx="27">
                  <c:v>-0.004964285714285713</c:v>
                </c:pt>
                <c:pt idx="28">
                  <c:v>-0.0020000000000000018</c:v>
                </c:pt>
              </c:numCache>
            </c:numRef>
          </c:val>
          <c:smooth val="0"/>
        </c:ser>
        <c:marker val="1"/>
        <c:axId val="11546385"/>
        <c:axId val="36808602"/>
      </c:lineChart>
      <c:catAx>
        <c:axId val="11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08602"/>
        <c:crosses val="autoZero"/>
        <c:auto val="1"/>
        <c:lblOffset val="100"/>
        <c:noMultiLvlLbl val="0"/>
      </c:catAx>
      <c:valAx>
        <c:axId val="36808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546385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'474'!$I$1:$I$29</c:f>
              <c:numCache>
                <c:ptCount val="29"/>
                <c:pt idx="0">
                  <c:v>0</c:v>
                </c:pt>
                <c:pt idx="1">
                  <c:v>0.04358133800339864</c:v>
                </c:pt>
                <c:pt idx="2">
                  <c:v>0.07236773251174103</c:v>
                </c:pt>
                <c:pt idx="3">
                  <c:v>0.09130127778284305</c:v>
                </c:pt>
                <c:pt idx="4">
                  <c:v>0.07988954941751034</c:v>
                </c:pt>
                <c:pt idx="5">
                  <c:v>0.06575921132694067</c:v>
                </c:pt>
                <c:pt idx="6">
                  <c:v>0.05721500358267764</c:v>
                </c:pt>
                <c:pt idx="7">
                  <c:v>0.058927335640939604</c:v>
                </c:pt>
                <c:pt idx="8">
                  <c:v>0.051105715150542574</c:v>
                </c:pt>
                <c:pt idx="9">
                  <c:v>0.028034193415712963</c:v>
                </c:pt>
                <c:pt idx="10">
                  <c:v>0.045466634034259934</c:v>
                </c:pt>
                <c:pt idx="11">
                  <c:v>0.018664437728374395</c:v>
                </c:pt>
                <c:pt idx="12">
                  <c:v>0.003570368675219829</c:v>
                </c:pt>
                <c:pt idx="13">
                  <c:v>0.00753876386445794</c:v>
                </c:pt>
                <c:pt idx="14">
                  <c:v>0.025318847500822583</c:v>
                </c:pt>
                <c:pt idx="15">
                  <c:v>-0.006215700291687817</c:v>
                </c:pt>
                <c:pt idx="16">
                  <c:v>0.022406884887730877</c:v>
                </c:pt>
                <c:pt idx="17">
                  <c:v>0.014820879647868213</c:v>
                </c:pt>
                <c:pt idx="18">
                  <c:v>0.002768191797340433</c:v>
                </c:pt>
                <c:pt idx="19">
                  <c:v>-0.012464684588967719</c:v>
                </c:pt>
                <c:pt idx="20">
                  <c:v>-0.03665901001119545</c:v>
                </c:pt>
                <c:pt idx="21">
                  <c:v>-0.027794848346400454</c:v>
                </c:pt>
                <c:pt idx="22">
                  <c:v>-0.009359331080958384</c:v>
                </c:pt>
                <c:pt idx="23">
                  <c:v>0.01118119228705175</c:v>
                </c:pt>
                <c:pt idx="24">
                  <c:v>0.05062708643483069</c:v>
                </c:pt>
                <c:pt idx="25">
                  <c:v>0.07665590542711433</c:v>
                </c:pt>
                <c:pt idx="26">
                  <c:v>0.04617525430188309</c:v>
                </c:pt>
                <c:pt idx="27">
                  <c:v>0.02140960269012094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'474'!$K$1:$K$29</c:f>
              <c:numCache>
                <c:ptCount val="29"/>
                <c:pt idx="0">
                  <c:v>0</c:v>
                </c:pt>
                <c:pt idx="1">
                  <c:v>-0.03517857142857142</c:v>
                </c:pt>
                <c:pt idx="2">
                  <c:v>-0.07035714285714284</c:v>
                </c:pt>
                <c:pt idx="3">
                  <c:v>-0.08653571428571429</c:v>
                </c:pt>
                <c:pt idx="4">
                  <c:v>-0.08071428571428571</c:v>
                </c:pt>
                <c:pt idx="5">
                  <c:v>-0.07089285714285715</c:v>
                </c:pt>
                <c:pt idx="6">
                  <c:v>-0.06507142857142857</c:v>
                </c:pt>
                <c:pt idx="7">
                  <c:v>-0.06725</c:v>
                </c:pt>
                <c:pt idx="8">
                  <c:v>-0.04742857142857143</c:v>
                </c:pt>
                <c:pt idx="9">
                  <c:v>-0.026607142857142857</c:v>
                </c:pt>
                <c:pt idx="10">
                  <c:v>-0.04678571428571429</c:v>
                </c:pt>
                <c:pt idx="11">
                  <c:v>-0.03296428571428571</c:v>
                </c:pt>
                <c:pt idx="12">
                  <c:v>-0.015142857142857138</c:v>
                </c:pt>
                <c:pt idx="13">
                  <c:v>-0.010321428571428579</c:v>
                </c:pt>
                <c:pt idx="14">
                  <c:v>-0.01949999999999999</c:v>
                </c:pt>
                <c:pt idx="15">
                  <c:v>-0.005678571428571436</c:v>
                </c:pt>
                <c:pt idx="16">
                  <c:v>-0.010857142857142857</c:v>
                </c:pt>
                <c:pt idx="17">
                  <c:v>-0.015035714285714284</c:v>
                </c:pt>
                <c:pt idx="18">
                  <c:v>-0.010214285714285724</c:v>
                </c:pt>
                <c:pt idx="19">
                  <c:v>0.004607142857142851</c:v>
                </c:pt>
                <c:pt idx="20">
                  <c:v>0.03142857142857142</c:v>
                </c:pt>
                <c:pt idx="21">
                  <c:v>0.03925</c:v>
                </c:pt>
                <c:pt idx="22">
                  <c:v>0.017071428571428567</c:v>
                </c:pt>
                <c:pt idx="23">
                  <c:v>0.015892857142857136</c:v>
                </c:pt>
                <c:pt idx="24">
                  <c:v>0.013714285714285714</c:v>
                </c:pt>
                <c:pt idx="25">
                  <c:v>0.01853571428571428</c:v>
                </c:pt>
                <c:pt idx="26">
                  <c:v>0.016357142857142848</c:v>
                </c:pt>
                <c:pt idx="27">
                  <c:v>0.016178571428571417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'474'!$M$1:$M$29</c:f>
              <c:numCache>
                <c:ptCount val="29"/>
                <c:pt idx="0">
                  <c:v>0</c:v>
                </c:pt>
                <c:pt idx="1">
                  <c:v>-0.025964285714285704</c:v>
                </c:pt>
                <c:pt idx="2">
                  <c:v>-0.024928571428571425</c:v>
                </c:pt>
                <c:pt idx="3">
                  <c:v>-0.03489285714285714</c:v>
                </c:pt>
                <c:pt idx="4">
                  <c:v>-0.021857142857142853</c:v>
                </c:pt>
                <c:pt idx="5">
                  <c:v>-0.009821428571428564</c:v>
                </c:pt>
                <c:pt idx="6">
                  <c:v>-0.0017857142857142794</c:v>
                </c:pt>
                <c:pt idx="7">
                  <c:v>-0.0007500000000000007</c:v>
                </c:pt>
                <c:pt idx="8">
                  <c:v>-0.022714285714285715</c:v>
                </c:pt>
                <c:pt idx="9">
                  <c:v>-0.012678571428571414</c:v>
                </c:pt>
                <c:pt idx="10">
                  <c:v>-0.012642857142857143</c:v>
                </c:pt>
                <c:pt idx="11">
                  <c:v>0.027392857142857142</c:v>
                </c:pt>
                <c:pt idx="12">
                  <c:v>0.02042857142857143</c:v>
                </c:pt>
                <c:pt idx="13">
                  <c:v>-0.0005357142857142783</c:v>
                </c:pt>
                <c:pt idx="14">
                  <c:v>-0.019499999999999997</c:v>
                </c:pt>
                <c:pt idx="15">
                  <c:v>0.053535714285714284</c:v>
                </c:pt>
                <c:pt idx="16">
                  <c:v>0.10157142857142858</c:v>
                </c:pt>
                <c:pt idx="17">
                  <c:v>0.07660714285714287</c:v>
                </c:pt>
                <c:pt idx="18">
                  <c:v>0.05064285714285714</c:v>
                </c:pt>
                <c:pt idx="19">
                  <c:v>0.039678571428571424</c:v>
                </c:pt>
                <c:pt idx="20">
                  <c:v>0.03671428571428571</c:v>
                </c:pt>
                <c:pt idx="21">
                  <c:v>0.04875</c:v>
                </c:pt>
                <c:pt idx="22">
                  <c:v>0.05078571428571428</c:v>
                </c:pt>
                <c:pt idx="23">
                  <c:v>0.06882142857142856</c:v>
                </c:pt>
                <c:pt idx="24">
                  <c:v>0.10385714285714286</c:v>
                </c:pt>
                <c:pt idx="25">
                  <c:v>0.12489285714285715</c:v>
                </c:pt>
                <c:pt idx="26">
                  <c:v>0.08692857142857144</c:v>
                </c:pt>
                <c:pt idx="27">
                  <c:v>0.054964285714285716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62841963"/>
        <c:axId val="28706756"/>
      </c:lineChart>
      <c:catAx>
        <c:axId val="628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6756"/>
        <c:crosses val="autoZero"/>
        <c:auto val="1"/>
        <c:lblOffset val="100"/>
        <c:noMultiLvlLbl val="0"/>
      </c:catAx>
      <c:valAx>
        <c:axId val="28706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841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'508'!$E$1:$E$29</c:f>
              <c:numCache>
                <c:ptCount val="29"/>
                <c:pt idx="0">
                  <c:v>-0.184</c:v>
                </c:pt>
                <c:pt idx="1">
                  <c:v>-0.271</c:v>
                </c:pt>
                <c:pt idx="2">
                  <c:v>-0.272</c:v>
                </c:pt>
                <c:pt idx="3">
                  <c:v>-0.216</c:v>
                </c:pt>
                <c:pt idx="4">
                  <c:v>-0.149</c:v>
                </c:pt>
                <c:pt idx="5">
                  <c:v>-0.161</c:v>
                </c:pt>
                <c:pt idx="6">
                  <c:v>-0.176</c:v>
                </c:pt>
                <c:pt idx="7">
                  <c:v>-0.164</c:v>
                </c:pt>
                <c:pt idx="8">
                  <c:v>-0.121</c:v>
                </c:pt>
                <c:pt idx="9">
                  <c:v>-0.11</c:v>
                </c:pt>
                <c:pt idx="10">
                  <c:v>-0.162</c:v>
                </c:pt>
                <c:pt idx="11">
                  <c:v>-0.186</c:v>
                </c:pt>
                <c:pt idx="12">
                  <c:v>-0.128</c:v>
                </c:pt>
                <c:pt idx="13">
                  <c:v>-0.083</c:v>
                </c:pt>
                <c:pt idx="14">
                  <c:v>-0.102</c:v>
                </c:pt>
                <c:pt idx="15">
                  <c:v>-0.149</c:v>
                </c:pt>
                <c:pt idx="16">
                  <c:v>-0.164</c:v>
                </c:pt>
                <c:pt idx="17">
                  <c:v>-0.074</c:v>
                </c:pt>
                <c:pt idx="18">
                  <c:v>-0.005</c:v>
                </c:pt>
                <c:pt idx="19">
                  <c:v>-0.041</c:v>
                </c:pt>
                <c:pt idx="20">
                  <c:v>-0.059</c:v>
                </c:pt>
                <c:pt idx="21">
                  <c:v>-0.03</c:v>
                </c:pt>
                <c:pt idx="22">
                  <c:v>0</c:v>
                </c:pt>
                <c:pt idx="23">
                  <c:v>-0.026</c:v>
                </c:pt>
                <c:pt idx="24">
                  <c:v>-0.084</c:v>
                </c:pt>
                <c:pt idx="25">
                  <c:v>-0.113</c:v>
                </c:pt>
                <c:pt idx="26">
                  <c:v>-0.097</c:v>
                </c:pt>
                <c:pt idx="27">
                  <c:v>-0.047</c:v>
                </c:pt>
                <c:pt idx="28">
                  <c:v>-0.048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'508'!$F$1:$F$29</c:f>
              <c:numCache>
                <c:ptCount val="29"/>
                <c:pt idx="0">
                  <c:v>-0.146</c:v>
                </c:pt>
                <c:pt idx="1">
                  <c:v>-0.201</c:v>
                </c:pt>
                <c:pt idx="2">
                  <c:v>-0.185</c:v>
                </c:pt>
                <c:pt idx="3">
                  <c:v>-0.149</c:v>
                </c:pt>
                <c:pt idx="4">
                  <c:v>-0.103</c:v>
                </c:pt>
                <c:pt idx="5">
                  <c:v>-0.115</c:v>
                </c:pt>
                <c:pt idx="6">
                  <c:v>-0.12</c:v>
                </c:pt>
                <c:pt idx="7">
                  <c:v>-0.128</c:v>
                </c:pt>
                <c:pt idx="8">
                  <c:v>-0.148</c:v>
                </c:pt>
                <c:pt idx="9">
                  <c:v>-0.13</c:v>
                </c:pt>
                <c:pt idx="10">
                  <c:v>-0.114</c:v>
                </c:pt>
                <c:pt idx="11">
                  <c:v>-0.1</c:v>
                </c:pt>
                <c:pt idx="12">
                  <c:v>-0.073</c:v>
                </c:pt>
                <c:pt idx="13">
                  <c:v>-0.093</c:v>
                </c:pt>
                <c:pt idx="14">
                  <c:v>-0.105</c:v>
                </c:pt>
                <c:pt idx="15">
                  <c:v>-0.071</c:v>
                </c:pt>
                <c:pt idx="16">
                  <c:v>-0.042</c:v>
                </c:pt>
                <c:pt idx="17">
                  <c:v>-0.059</c:v>
                </c:pt>
                <c:pt idx="18">
                  <c:v>-0.086</c:v>
                </c:pt>
                <c:pt idx="19">
                  <c:v>-0.022</c:v>
                </c:pt>
                <c:pt idx="20">
                  <c:v>-0.002</c:v>
                </c:pt>
                <c:pt idx="21">
                  <c:v>0.007</c:v>
                </c:pt>
                <c:pt idx="22">
                  <c:v>0</c:v>
                </c:pt>
                <c:pt idx="23">
                  <c:v>0.034</c:v>
                </c:pt>
                <c:pt idx="24">
                  <c:v>0.097</c:v>
                </c:pt>
                <c:pt idx="25">
                  <c:v>0.135</c:v>
                </c:pt>
                <c:pt idx="26">
                  <c:v>0.116</c:v>
                </c:pt>
                <c:pt idx="27">
                  <c:v>0.035</c:v>
                </c:pt>
                <c:pt idx="28">
                  <c:v>-0.019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'508'!$G$1:$G$29</c:f>
              <c:numCache>
                <c:ptCount val="29"/>
                <c:pt idx="0">
                  <c:v>0.23488720697390056</c:v>
                </c:pt>
                <c:pt idx="1">
                  <c:v>0.33740480138848056</c:v>
                </c:pt>
                <c:pt idx="2">
                  <c:v>0.3289513641862578</c:v>
                </c:pt>
                <c:pt idx="3">
                  <c:v>0.2624061737078608</c:v>
                </c:pt>
                <c:pt idx="4">
                  <c:v>0.1811353085403285</c:v>
                </c:pt>
                <c:pt idx="5">
                  <c:v>0.19785348114198043</c:v>
                </c:pt>
                <c:pt idx="6">
                  <c:v>0.21301643129110956</c:v>
                </c:pt>
                <c:pt idx="7">
                  <c:v>0.2080384579831335</c:v>
                </c:pt>
                <c:pt idx="8">
                  <c:v>0.1911674658512792</c:v>
                </c:pt>
                <c:pt idx="9">
                  <c:v>0.17029386365926402</c:v>
                </c:pt>
                <c:pt idx="10">
                  <c:v>0.19809088823063012</c:v>
                </c:pt>
                <c:pt idx="11">
                  <c:v>0.21117765033260505</c:v>
                </c:pt>
                <c:pt idx="12">
                  <c:v>0.14735331689514153</c:v>
                </c:pt>
                <c:pt idx="13">
                  <c:v>0.12465151423067432</c:v>
                </c:pt>
                <c:pt idx="14">
                  <c:v>0.14638647478507022</c:v>
                </c:pt>
                <c:pt idx="15">
                  <c:v>0.16505150711217392</c:v>
                </c:pt>
                <c:pt idx="16">
                  <c:v>0.1692926460304759</c:v>
                </c:pt>
                <c:pt idx="17">
                  <c:v>0.09464142856064674</c:v>
                </c:pt>
                <c:pt idx="18">
                  <c:v>0.08614522621712709</c:v>
                </c:pt>
                <c:pt idx="19">
                  <c:v>0.04652956049652737</c:v>
                </c:pt>
                <c:pt idx="20">
                  <c:v>0.059033888572581766</c:v>
                </c:pt>
                <c:pt idx="21">
                  <c:v>0.030805843601498725</c:v>
                </c:pt>
                <c:pt idx="22">
                  <c:v>0</c:v>
                </c:pt>
                <c:pt idx="23">
                  <c:v>0.0428018691180654</c:v>
                </c:pt>
                <c:pt idx="24">
                  <c:v>0.12831601614763452</c:v>
                </c:pt>
                <c:pt idx="25">
                  <c:v>0.17605112893702216</c:v>
                </c:pt>
                <c:pt idx="26">
                  <c:v>0.15121177202850314</c:v>
                </c:pt>
                <c:pt idx="27">
                  <c:v>0.05860034129593445</c:v>
                </c:pt>
                <c:pt idx="28">
                  <c:v>0.05162363799656122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'508'!$H$1:$H$29</c:f>
              <c:numCache>
                <c:ptCount val="29"/>
                <c:pt idx="0">
                  <c:v>0.23488720697390056</c:v>
                </c:pt>
                <c:pt idx="1">
                  <c:v>0.22834207951042415</c:v>
                </c:pt>
                <c:pt idx="2">
                  <c:v>0.22179695204694774</c:v>
                </c:pt>
                <c:pt idx="3">
                  <c:v>0.21525182458347134</c:v>
                </c:pt>
                <c:pt idx="4">
                  <c:v>0.20870669711999493</c:v>
                </c:pt>
                <c:pt idx="5">
                  <c:v>0.20216156965651855</c:v>
                </c:pt>
                <c:pt idx="6">
                  <c:v>0.19561644219304214</c:v>
                </c:pt>
                <c:pt idx="7">
                  <c:v>0.18907131472956573</c:v>
                </c:pt>
                <c:pt idx="8">
                  <c:v>0.18252618726608932</c:v>
                </c:pt>
                <c:pt idx="9">
                  <c:v>0.17598105980261292</c:v>
                </c:pt>
                <c:pt idx="10">
                  <c:v>0.1694359323391365</c:v>
                </c:pt>
                <c:pt idx="11">
                  <c:v>0.1628908048756601</c:v>
                </c:pt>
                <c:pt idx="12">
                  <c:v>0.1563456774121837</c:v>
                </c:pt>
                <c:pt idx="13">
                  <c:v>0.14980054994870728</c:v>
                </c:pt>
                <c:pt idx="14">
                  <c:v>0.14325542248523088</c:v>
                </c:pt>
                <c:pt idx="15">
                  <c:v>0.13671029502175447</c:v>
                </c:pt>
                <c:pt idx="16">
                  <c:v>0.13016516755827806</c:v>
                </c:pt>
                <c:pt idx="17">
                  <c:v>0.12362004009480167</c:v>
                </c:pt>
                <c:pt idx="18">
                  <c:v>0.11707491263132526</c:v>
                </c:pt>
                <c:pt idx="19">
                  <c:v>0.11052978516784887</c:v>
                </c:pt>
                <c:pt idx="20">
                  <c:v>0.10398465770437246</c:v>
                </c:pt>
                <c:pt idx="21">
                  <c:v>0.09743953024089605</c:v>
                </c:pt>
                <c:pt idx="22">
                  <c:v>0.09089440277741964</c:v>
                </c:pt>
                <c:pt idx="23">
                  <c:v>0.08434927531394323</c:v>
                </c:pt>
                <c:pt idx="24">
                  <c:v>0.07780414785046683</c:v>
                </c:pt>
                <c:pt idx="25">
                  <c:v>0.07125902038699042</c:v>
                </c:pt>
                <c:pt idx="26">
                  <c:v>0.06471389292351401</c:v>
                </c:pt>
                <c:pt idx="27">
                  <c:v>0.05816876546003763</c:v>
                </c:pt>
                <c:pt idx="28">
                  <c:v>0.05162363799656122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'508'!$J$1:$J$29</c:f>
              <c:numCache>
                <c:ptCount val="29"/>
                <c:pt idx="0">
                  <c:v>-0.184</c:v>
                </c:pt>
                <c:pt idx="1">
                  <c:v>-0.17914285714285713</c:v>
                </c:pt>
                <c:pt idx="2">
                  <c:v>-0.1742857142857143</c:v>
                </c:pt>
                <c:pt idx="3">
                  <c:v>-0.16942857142857143</c:v>
                </c:pt>
                <c:pt idx="4">
                  <c:v>-0.16457142857142856</c:v>
                </c:pt>
                <c:pt idx="5">
                  <c:v>-0.1597142857142857</c:v>
                </c:pt>
                <c:pt idx="6">
                  <c:v>-0.15485714285714286</c:v>
                </c:pt>
                <c:pt idx="7">
                  <c:v>-0.15</c:v>
                </c:pt>
                <c:pt idx="8">
                  <c:v>-0.14514285714285713</c:v>
                </c:pt>
                <c:pt idx="9">
                  <c:v>-0.1402857142857143</c:v>
                </c:pt>
                <c:pt idx="10">
                  <c:v>-0.13542857142857143</c:v>
                </c:pt>
                <c:pt idx="11">
                  <c:v>-0.13057142857142856</c:v>
                </c:pt>
                <c:pt idx="12">
                  <c:v>-0.12571428571428572</c:v>
                </c:pt>
                <c:pt idx="13">
                  <c:v>-0.12085714285714284</c:v>
                </c:pt>
                <c:pt idx="14">
                  <c:v>-0.11599999999999999</c:v>
                </c:pt>
                <c:pt idx="15">
                  <c:v>-0.11114285714285713</c:v>
                </c:pt>
                <c:pt idx="16">
                  <c:v>-0.10628571428571428</c:v>
                </c:pt>
                <c:pt idx="17">
                  <c:v>-0.10142857142857142</c:v>
                </c:pt>
                <c:pt idx="18">
                  <c:v>-0.09657142857142856</c:v>
                </c:pt>
                <c:pt idx="19">
                  <c:v>-0.0917142857142857</c:v>
                </c:pt>
                <c:pt idx="20">
                  <c:v>-0.08685714285714284</c:v>
                </c:pt>
                <c:pt idx="21">
                  <c:v>-0.08199999999999999</c:v>
                </c:pt>
                <c:pt idx="22">
                  <c:v>-0.07714285714285712</c:v>
                </c:pt>
                <c:pt idx="23">
                  <c:v>-0.07228571428571427</c:v>
                </c:pt>
                <c:pt idx="24">
                  <c:v>-0.06742857142857142</c:v>
                </c:pt>
                <c:pt idx="25">
                  <c:v>-0.06257142857142856</c:v>
                </c:pt>
                <c:pt idx="26">
                  <c:v>-0.05771428571428569</c:v>
                </c:pt>
                <c:pt idx="27">
                  <c:v>-0.05285714285714285</c:v>
                </c:pt>
                <c:pt idx="28">
                  <c:v>-0.04799999999999999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'508'!$L$1:$L$29</c:f>
              <c:numCache>
                <c:ptCount val="29"/>
                <c:pt idx="0">
                  <c:v>-0.146</c:v>
                </c:pt>
                <c:pt idx="1">
                  <c:v>-0.1414642857142857</c:v>
                </c:pt>
                <c:pt idx="2">
                  <c:v>-0.13692857142857143</c:v>
                </c:pt>
                <c:pt idx="3">
                  <c:v>-0.13239285714285715</c:v>
                </c:pt>
                <c:pt idx="4">
                  <c:v>-0.12785714285714284</c:v>
                </c:pt>
                <c:pt idx="5">
                  <c:v>-0.12332142857142855</c:v>
                </c:pt>
                <c:pt idx="6">
                  <c:v>-0.11878571428571427</c:v>
                </c:pt>
                <c:pt idx="7">
                  <c:v>-0.11424999999999999</c:v>
                </c:pt>
                <c:pt idx="8">
                  <c:v>-0.10971428571428571</c:v>
                </c:pt>
                <c:pt idx="9">
                  <c:v>-0.10517857142857141</c:v>
                </c:pt>
                <c:pt idx="10">
                  <c:v>-0.10064285714285713</c:v>
                </c:pt>
                <c:pt idx="11">
                  <c:v>-0.09610714285714284</c:v>
                </c:pt>
                <c:pt idx="12">
                  <c:v>-0.09157142857142855</c:v>
                </c:pt>
                <c:pt idx="13">
                  <c:v>-0.08703571428571427</c:v>
                </c:pt>
                <c:pt idx="14">
                  <c:v>-0.08249999999999999</c:v>
                </c:pt>
                <c:pt idx="15">
                  <c:v>-0.0779642857142857</c:v>
                </c:pt>
                <c:pt idx="16">
                  <c:v>-0.07342857142857141</c:v>
                </c:pt>
                <c:pt idx="17">
                  <c:v>-0.06889285714285713</c:v>
                </c:pt>
                <c:pt idx="18">
                  <c:v>-0.06435714285714284</c:v>
                </c:pt>
                <c:pt idx="19">
                  <c:v>-0.05982142857142855</c:v>
                </c:pt>
                <c:pt idx="20">
                  <c:v>-0.05528571428571427</c:v>
                </c:pt>
                <c:pt idx="21">
                  <c:v>-0.050749999999999976</c:v>
                </c:pt>
                <c:pt idx="22">
                  <c:v>-0.046214285714285694</c:v>
                </c:pt>
                <c:pt idx="23">
                  <c:v>-0.04167857142857141</c:v>
                </c:pt>
                <c:pt idx="24">
                  <c:v>-0.037142857142857116</c:v>
                </c:pt>
                <c:pt idx="25">
                  <c:v>-0.032607142857142835</c:v>
                </c:pt>
                <c:pt idx="26">
                  <c:v>-0.028071428571428553</c:v>
                </c:pt>
                <c:pt idx="27">
                  <c:v>-0.02353571428571427</c:v>
                </c:pt>
                <c:pt idx="28">
                  <c:v>-0.01899999999999999</c:v>
                </c:pt>
              </c:numCache>
            </c:numRef>
          </c:val>
          <c:smooth val="0"/>
        </c:ser>
        <c:marker val="1"/>
        <c:axId val="57034213"/>
        <c:axId val="43545870"/>
      </c:lineChart>
      <c:catAx>
        <c:axId val="5703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45870"/>
        <c:crosses val="autoZero"/>
        <c:auto val="1"/>
        <c:lblOffset val="100"/>
        <c:noMultiLvlLbl val="0"/>
      </c:catAx>
      <c:valAx>
        <c:axId val="43545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4213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'508'!$I$1:$I$29</c:f>
              <c:numCache>
                <c:ptCount val="29"/>
                <c:pt idx="0">
                  <c:v>0</c:v>
                </c:pt>
                <c:pt idx="1">
                  <c:v>0.1090627218780564</c:v>
                </c:pt>
                <c:pt idx="2">
                  <c:v>0.10715441213931007</c:v>
                </c:pt>
                <c:pt idx="3">
                  <c:v>0.047154349124389455</c:v>
                </c:pt>
                <c:pt idx="4">
                  <c:v>-0.027571388579666428</c:v>
                </c:pt>
                <c:pt idx="5">
                  <c:v>-0.004308088514538122</c:v>
                </c:pt>
                <c:pt idx="6">
                  <c:v>0.01739998909806742</c:v>
                </c:pt>
                <c:pt idx="7">
                  <c:v>0.01896714325356777</c:v>
                </c:pt>
                <c:pt idx="8">
                  <c:v>0.008641278585189871</c:v>
                </c:pt>
                <c:pt idx="9">
                  <c:v>-0.005687196143348894</c:v>
                </c:pt>
                <c:pt idx="10">
                  <c:v>0.02865495589149361</c:v>
                </c:pt>
                <c:pt idx="11">
                  <c:v>0.04828684545694495</c:v>
                </c:pt>
                <c:pt idx="12">
                  <c:v>-0.008992360517042164</c:v>
                </c:pt>
                <c:pt idx="13">
                  <c:v>-0.025149035718032967</c:v>
                </c:pt>
                <c:pt idx="14">
                  <c:v>0.003131052299839343</c:v>
                </c:pt>
                <c:pt idx="15">
                  <c:v>0.028341212090419454</c:v>
                </c:pt>
                <c:pt idx="16">
                  <c:v>0.03912747847219783</c:v>
                </c:pt>
                <c:pt idx="17">
                  <c:v>-0.02897861153415493</c:v>
                </c:pt>
                <c:pt idx="18">
                  <c:v>-0.030929686414198174</c:v>
                </c:pt>
                <c:pt idx="19">
                  <c:v>-0.06400022467132149</c:v>
                </c:pt>
                <c:pt idx="20">
                  <c:v>-0.04495076913179069</c:v>
                </c:pt>
                <c:pt idx="21">
                  <c:v>-0.06663368663939732</c:v>
                </c:pt>
                <c:pt idx="22">
                  <c:v>-0.09089440277741964</c:v>
                </c:pt>
                <c:pt idx="23">
                  <c:v>-0.04154740619587784</c:v>
                </c:pt>
                <c:pt idx="24">
                  <c:v>0.050511868297167695</c:v>
                </c:pt>
                <c:pt idx="25">
                  <c:v>0.10479210855003174</c:v>
                </c:pt>
                <c:pt idx="26">
                  <c:v>0.08649787910498913</c:v>
                </c:pt>
                <c:pt idx="27">
                  <c:v>0.0004315758358968205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'508'!$K$1:$K$29</c:f>
              <c:numCache>
                <c:ptCount val="29"/>
                <c:pt idx="0">
                  <c:v>0</c:v>
                </c:pt>
                <c:pt idx="1">
                  <c:v>-0.09185714285714289</c:v>
                </c:pt>
                <c:pt idx="2">
                  <c:v>-0.09771428571428573</c:v>
                </c:pt>
                <c:pt idx="3">
                  <c:v>-0.04657142857142857</c:v>
                </c:pt>
                <c:pt idx="4">
                  <c:v>0.01557142857142857</c:v>
                </c:pt>
                <c:pt idx="5">
                  <c:v>-0.0012857142857143067</c:v>
                </c:pt>
                <c:pt idx="6">
                  <c:v>-0.02114285714285713</c:v>
                </c:pt>
                <c:pt idx="7">
                  <c:v>-0.014000000000000012</c:v>
                </c:pt>
                <c:pt idx="8">
                  <c:v>0.024142857142857133</c:v>
                </c:pt>
                <c:pt idx="9">
                  <c:v>0.03028571428571429</c:v>
                </c:pt>
                <c:pt idx="10">
                  <c:v>-0.02657142857142858</c:v>
                </c:pt>
                <c:pt idx="11">
                  <c:v>-0.05542857142857144</c:v>
                </c:pt>
                <c:pt idx="12">
                  <c:v>-0.00228571428571428</c:v>
                </c:pt>
                <c:pt idx="13">
                  <c:v>0.03785714285714284</c:v>
                </c:pt>
                <c:pt idx="14">
                  <c:v>0.013999999999999999</c:v>
                </c:pt>
                <c:pt idx="15">
                  <c:v>-0.03785714285714287</c:v>
                </c:pt>
                <c:pt idx="16">
                  <c:v>-0.05771428571428573</c:v>
                </c:pt>
                <c:pt idx="17">
                  <c:v>0.027428571428571427</c:v>
                </c:pt>
                <c:pt idx="18">
                  <c:v>0.09157142857142855</c:v>
                </c:pt>
                <c:pt idx="19">
                  <c:v>0.050714285714285705</c:v>
                </c:pt>
                <c:pt idx="20">
                  <c:v>0.027857142857142844</c:v>
                </c:pt>
                <c:pt idx="21">
                  <c:v>0.05199999999999999</c:v>
                </c:pt>
                <c:pt idx="22">
                  <c:v>0.07714285714285712</c:v>
                </c:pt>
                <c:pt idx="23">
                  <c:v>0.04628571428571428</c:v>
                </c:pt>
                <c:pt idx="24">
                  <c:v>-0.016571428571428584</c:v>
                </c:pt>
                <c:pt idx="25">
                  <c:v>-0.05042857142857145</c:v>
                </c:pt>
                <c:pt idx="26">
                  <c:v>-0.03928571428571431</c:v>
                </c:pt>
                <c:pt idx="27">
                  <c:v>0.005857142857142852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'508'!$M$1:$M$29</c:f>
              <c:numCache>
                <c:ptCount val="29"/>
                <c:pt idx="0">
                  <c:v>0</c:v>
                </c:pt>
                <c:pt idx="1">
                  <c:v>-0.0595357142857143</c:v>
                </c:pt>
                <c:pt idx="2">
                  <c:v>-0.04807142857142857</c:v>
                </c:pt>
                <c:pt idx="3">
                  <c:v>-0.016607142857142848</c:v>
                </c:pt>
                <c:pt idx="4">
                  <c:v>0.02485714285714284</c:v>
                </c:pt>
                <c:pt idx="5">
                  <c:v>0.008321428571428549</c:v>
                </c:pt>
                <c:pt idx="6">
                  <c:v>-0.0012142857142857233</c:v>
                </c:pt>
                <c:pt idx="7">
                  <c:v>-0.013750000000000012</c:v>
                </c:pt>
                <c:pt idx="8">
                  <c:v>-0.038285714285714284</c:v>
                </c:pt>
                <c:pt idx="9">
                  <c:v>-0.02482142857142859</c:v>
                </c:pt>
                <c:pt idx="10">
                  <c:v>-0.013357142857142873</c:v>
                </c:pt>
                <c:pt idx="11">
                  <c:v>-0.00389285714285717</c:v>
                </c:pt>
                <c:pt idx="12">
                  <c:v>0.018571428571428558</c:v>
                </c:pt>
                <c:pt idx="13">
                  <c:v>-0.0059642857142857275</c:v>
                </c:pt>
                <c:pt idx="14">
                  <c:v>-0.022500000000000006</c:v>
                </c:pt>
                <c:pt idx="15">
                  <c:v>0.006964285714285701</c:v>
                </c:pt>
                <c:pt idx="16">
                  <c:v>0.03142857142857141</c:v>
                </c:pt>
                <c:pt idx="17">
                  <c:v>0.009892857142857134</c:v>
                </c:pt>
                <c:pt idx="18">
                  <c:v>-0.021642857142857158</c:v>
                </c:pt>
                <c:pt idx="19">
                  <c:v>0.037821428571428554</c:v>
                </c:pt>
                <c:pt idx="20">
                  <c:v>0.05328571428571427</c:v>
                </c:pt>
                <c:pt idx="21">
                  <c:v>0.057749999999999975</c:v>
                </c:pt>
                <c:pt idx="22">
                  <c:v>0.046214285714285694</c:v>
                </c:pt>
                <c:pt idx="23">
                  <c:v>0.07567857142857141</c:v>
                </c:pt>
                <c:pt idx="24">
                  <c:v>0.13414285714285712</c:v>
                </c:pt>
                <c:pt idx="25">
                  <c:v>0.16760714285714284</c:v>
                </c:pt>
                <c:pt idx="26">
                  <c:v>0.14407142857142857</c:v>
                </c:pt>
                <c:pt idx="27">
                  <c:v>0.058535714285714274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56368511"/>
        <c:axId val="37554552"/>
      </c:line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54552"/>
        <c:crosses val="autoZero"/>
        <c:auto val="1"/>
        <c:lblOffset val="100"/>
        <c:noMultiLvlLbl val="0"/>
      </c:catAx>
      <c:valAx>
        <c:axId val="37554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368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'520'!$E$1:$E$29</c:f>
              <c:numCache>
                <c:ptCount val="29"/>
                <c:pt idx="0">
                  <c:v>-0.083</c:v>
                </c:pt>
                <c:pt idx="1">
                  <c:v>-0.11</c:v>
                </c:pt>
                <c:pt idx="2">
                  <c:v>-0.129</c:v>
                </c:pt>
                <c:pt idx="3">
                  <c:v>-0.108</c:v>
                </c:pt>
                <c:pt idx="4">
                  <c:v>-0.088</c:v>
                </c:pt>
                <c:pt idx="5">
                  <c:v>-0.041</c:v>
                </c:pt>
                <c:pt idx="6">
                  <c:v>-0.04</c:v>
                </c:pt>
                <c:pt idx="7">
                  <c:v>-0.071</c:v>
                </c:pt>
                <c:pt idx="8">
                  <c:v>-0.049</c:v>
                </c:pt>
                <c:pt idx="9">
                  <c:v>-0.064</c:v>
                </c:pt>
                <c:pt idx="10">
                  <c:v>-0.114</c:v>
                </c:pt>
                <c:pt idx="11">
                  <c:v>-0.108</c:v>
                </c:pt>
                <c:pt idx="12">
                  <c:v>-0.042</c:v>
                </c:pt>
                <c:pt idx="13">
                  <c:v>-0.005</c:v>
                </c:pt>
                <c:pt idx="14">
                  <c:v>-0.075</c:v>
                </c:pt>
                <c:pt idx="15">
                  <c:v>-0.126</c:v>
                </c:pt>
                <c:pt idx="16">
                  <c:v>-0.131</c:v>
                </c:pt>
                <c:pt idx="17">
                  <c:v>-0.046</c:v>
                </c:pt>
                <c:pt idx="18">
                  <c:v>0</c:v>
                </c:pt>
                <c:pt idx="19">
                  <c:v>0.014</c:v>
                </c:pt>
                <c:pt idx="20">
                  <c:v>0.013</c:v>
                </c:pt>
                <c:pt idx="21">
                  <c:v>0.015</c:v>
                </c:pt>
                <c:pt idx="22">
                  <c:v>0.02</c:v>
                </c:pt>
                <c:pt idx="23">
                  <c:v>-0.011</c:v>
                </c:pt>
                <c:pt idx="24">
                  <c:v>-0.089</c:v>
                </c:pt>
                <c:pt idx="25">
                  <c:v>-0.133</c:v>
                </c:pt>
                <c:pt idx="26">
                  <c:v>-0.133</c:v>
                </c:pt>
                <c:pt idx="27">
                  <c:v>-0.03</c:v>
                </c:pt>
                <c:pt idx="28">
                  <c:v>-0.009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'520'!$F$1:$F$29</c:f>
              <c:numCache>
                <c:ptCount val="29"/>
                <c:pt idx="0">
                  <c:v>-0.189</c:v>
                </c:pt>
                <c:pt idx="1">
                  <c:v>-0.199</c:v>
                </c:pt>
                <c:pt idx="2">
                  <c:v>-0.198</c:v>
                </c:pt>
                <c:pt idx="3">
                  <c:v>-0.161</c:v>
                </c:pt>
                <c:pt idx="4">
                  <c:v>-0.144</c:v>
                </c:pt>
                <c:pt idx="5">
                  <c:v>-0.18</c:v>
                </c:pt>
                <c:pt idx="6">
                  <c:v>-0.176</c:v>
                </c:pt>
                <c:pt idx="7">
                  <c:v>-0.189</c:v>
                </c:pt>
                <c:pt idx="8">
                  <c:v>-0.216</c:v>
                </c:pt>
                <c:pt idx="9">
                  <c:v>-0.223</c:v>
                </c:pt>
                <c:pt idx="10">
                  <c:v>-0.206</c:v>
                </c:pt>
                <c:pt idx="11">
                  <c:v>-0.2</c:v>
                </c:pt>
                <c:pt idx="12">
                  <c:v>-0.226</c:v>
                </c:pt>
                <c:pt idx="13">
                  <c:v>-0.234</c:v>
                </c:pt>
                <c:pt idx="14">
                  <c:v>-0.227</c:v>
                </c:pt>
                <c:pt idx="15">
                  <c:v>-0.171</c:v>
                </c:pt>
                <c:pt idx="16">
                  <c:v>-0.198</c:v>
                </c:pt>
                <c:pt idx="17">
                  <c:v>-0.177</c:v>
                </c:pt>
                <c:pt idx="18">
                  <c:v>-0.136</c:v>
                </c:pt>
                <c:pt idx="19">
                  <c:v>-0.114</c:v>
                </c:pt>
                <c:pt idx="20">
                  <c:v>-0.119</c:v>
                </c:pt>
                <c:pt idx="21">
                  <c:v>-0.13</c:v>
                </c:pt>
                <c:pt idx="22">
                  <c:v>-0.132</c:v>
                </c:pt>
                <c:pt idx="23">
                  <c:v>-0.1</c:v>
                </c:pt>
                <c:pt idx="24">
                  <c:v>-0.055</c:v>
                </c:pt>
                <c:pt idx="25">
                  <c:v>-0.026</c:v>
                </c:pt>
                <c:pt idx="26">
                  <c:v>-0.049</c:v>
                </c:pt>
                <c:pt idx="27">
                  <c:v>-0.053</c:v>
                </c:pt>
                <c:pt idx="28">
                  <c:v>-0.056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'520'!$G$1:$G$29</c:f>
              <c:numCache>
                <c:ptCount val="29"/>
                <c:pt idx="0">
                  <c:v>0.20642189806316577</c:v>
                </c:pt>
                <c:pt idx="1">
                  <c:v>0.22737853900489377</c:v>
                </c:pt>
                <c:pt idx="2">
                  <c:v>0.23631546711969575</c:v>
                </c:pt>
                <c:pt idx="3">
                  <c:v>0.19386851214160591</c:v>
                </c:pt>
                <c:pt idx="4">
                  <c:v>0.1687601848778319</c:v>
                </c:pt>
                <c:pt idx="5">
                  <c:v>0.18461040057374883</c:v>
                </c:pt>
                <c:pt idx="6">
                  <c:v>0.1804882267628556</c:v>
                </c:pt>
                <c:pt idx="7">
                  <c:v>0.20189601283829256</c:v>
                </c:pt>
                <c:pt idx="8">
                  <c:v>0.22148814866714653</c:v>
                </c:pt>
                <c:pt idx="9">
                  <c:v>0.23200215516240363</c:v>
                </c:pt>
                <c:pt idx="10">
                  <c:v>0.23544001359157282</c:v>
                </c:pt>
                <c:pt idx="11">
                  <c:v>0.22729716232280597</c:v>
                </c:pt>
                <c:pt idx="12">
                  <c:v>0.22986952821111373</c:v>
                </c:pt>
                <c:pt idx="13">
                  <c:v>0.23405341270744165</c:v>
                </c:pt>
                <c:pt idx="14">
                  <c:v>0.23906902768865732</c:v>
                </c:pt>
                <c:pt idx="15">
                  <c:v>0.21240762698170704</c:v>
                </c:pt>
                <c:pt idx="16">
                  <c:v>0.23741314201197877</c:v>
                </c:pt>
                <c:pt idx="17">
                  <c:v>0.18287974190707945</c:v>
                </c:pt>
                <c:pt idx="18">
                  <c:v>0.136</c:v>
                </c:pt>
                <c:pt idx="19">
                  <c:v>0.11485643212288983</c:v>
                </c:pt>
                <c:pt idx="20">
                  <c:v>0.11970797801316335</c:v>
                </c:pt>
                <c:pt idx="21">
                  <c:v>0.130862523283024</c:v>
                </c:pt>
                <c:pt idx="22">
                  <c:v>0.1335065541462291</c:v>
                </c:pt>
                <c:pt idx="23">
                  <c:v>0.10060318086422516</c:v>
                </c:pt>
                <c:pt idx="24">
                  <c:v>0.10462313319720452</c:v>
                </c:pt>
                <c:pt idx="25">
                  <c:v>0.13551752654177246</c:v>
                </c:pt>
                <c:pt idx="26">
                  <c:v>0.14173919711921612</c:v>
                </c:pt>
                <c:pt idx="27">
                  <c:v>0.06090155991434045</c:v>
                </c:pt>
                <c:pt idx="28">
                  <c:v>0.056718603649948934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'520'!$H$1:$H$29</c:f>
              <c:numCache>
                <c:ptCount val="29"/>
                <c:pt idx="0">
                  <c:v>0.20642189806316577</c:v>
                </c:pt>
                <c:pt idx="1">
                  <c:v>0.2010753518341223</c:v>
                </c:pt>
                <c:pt idx="2">
                  <c:v>0.19572880560507885</c:v>
                </c:pt>
                <c:pt idx="3">
                  <c:v>0.1903822593760354</c:v>
                </c:pt>
                <c:pt idx="4">
                  <c:v>0.18503571314699194</c:v>
                </c:pt>
                <c:pt idx="5">
                  <c:v>0.17968916691794848</c:v>
                </c:pt>
                <c:pt idx="6">
                  <c:v>0.17434262068890502</c:v>
                </c:pt>
                <c:pt idx="7">
                  <c:v>0.16899607445986156</c:v>
                </c:pt>
                <c:pt idx="8">
                  <c:v>0.1636495282308181</c:v>
                </c:pt>
                <c:pt idx="9">
                  <c:v>0.15830298200177464</c:v>
                </c:pt>
                <c:pt idx="10">
                  <c:v>0.1529564357727312</c:v>
                </c:pt>
                <c:pt idx="11">
                  <c:v>0.14760988954368773</c:v>
                </c:pt>
                <c:pt idx="12">
                  <c:v>0.14226334331464427</c:v>
                </c:pt>
                <c:pt idx="13">
                  <c:v>0.1369167970856008</c:v>
                </c:pt>
                <c:pt idx="14">
                  <c:v>0.13157025085655735</c:v>
                </c:pt>
                <c:pt idx="15">
                  <c:v>0.1262237046275139</c:v>
                </c:pt>
                <c:pt idx="16">
                  <c:v>0.12087715839847044</c:v>
                </c:pt>
                <c:pt idx="17">
                  <c:v>0.11553061216942698</c:v>
                </c:pt>
                <c:pt idx="18">
                  <c:v>0.11018406594038352</c:v>
                </c:pt>
                <c:pt idx="19">
                  <c:v>0.10483751971134006</c:v>
                </c:pt>
                <c:pt idx="20">
                  <c:v>0.0994909734822966</c:v>
                </c:pt>
                <c:pt idx="21">
                  <c:v>0.09414442725325314</c:v>
                </c:pt>
                <c:pt idx="22">
                  <c:v>0.08879788102420968</c:v>
                </c:pt>
                <c:pt idx="23">
                  <c:v>0.08345133479516623</c:v>
                </c:pt>
                <c:pt idx="24">
                  <c:v>0.07810478856612277</c:v>
                </c:pt>
                <c:pt idx="25">
                  <c:v>0.07275824233707931</c:v>
                </c:pt>
                <c:pt idx="26">
                  <c:v>0.06741169610803585</c:v>
                </c:pt>
                <c:pt idx="27">
                  <c:v>0.06206514987899239</c:v>
                </c:pt>
                <c:pt idx="28">
                  <c:v>0.056718603649948934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'520'!$J$1:$J$29</c:f>
              <c:numCache>
                <c:ptCount val="29"/>
                <c:pt idx="0">
                  <c:v>-0.083</c:v>
                </c:pt>
                <c:pt idx="1">
                  <c:v>-0.08035714285714286</c:v>
                </c:pt>
                <c:pt idx="2">
                  <c:v>-0.07771428571428572</c:v>
                </c:pt>
                <c:pt idx="3">
                  <c:v>-0.07507142857142857</c:v>
                </c:pt>
                <c:pt idx="4">
                  <c:v>-0.07242857142857143</c:v>
                </c:pt>
                <c:pt idx="5">
                  <c:v>-0.06978571428571428</c:v>
                </c:pt>
                <c:pt idx="6">
                  <c:v>-0.06714285714285714</c:v>
                </c:pt>
                <c:pt idx="7">
                  <c:v>-0.0645</c:v>
                </c:pt>
                <c:pt idx="8">
                  <c:v>-0.06185714285714286</c:v>
                </c:pt>
                <c:pt idx="9">
                  <c:v>-0.05921428571428571</c:v>
                </c:pt>
                <c:pt idx="10">
                  <c:v>-0.05657142857142857</c:v>
                </c:pt>
                <c:pt idx="11">
                  <c:v>-0.05392857142857142</c:v>
                </c:pt>
                <c:pt idx="12">
                  <c:v>-0.05128571428571428</c:v>
                </c:pt>
                <c:pt idx="13">
                  <c:v>-0.04864285714285714</c:v>
                </c:pt>
                <c:pt idx="14">
                  <c:v>-0.046</c:v>
                </c:pt>
                <c:pt idx="15">
                  <c:v>-0.04335714285714285</c:v>
                </c:pt>
                <c:pt idx="16">
                  <c:v>-0.04071428571428571</c:v>
                </c:pt>
                <c:pt idx="17">
                  <c:v>-0.03807142857142857</c:v>
                </c:pt>
                <c:pt idx="18">
                  <c:v>-0.03542857142857142</c:v>
                </c:pt>
                <c:pt idx="19">
                  <c:v>-0.03278571428571428</c:v>
                </c:pt>
                <c:pt idx="20">
                  <c:v>-0.030142857142857138</c:v>
                </c:pt>
                <c:pt idx="21">
                  <c:v>-0.02749999999999999</c:v>
                </c:pt>
                <c:pt idx="22">
                  <c:v>-0.02485714285714285</c:v>
                </c:pt>
                <c:pt idx="23">
                  <c:v>-0.022214285714285707</c:v>
                </c:pt>
                <c:pt idx="24">
                  <c:v>-0.01957142857142856</c:v>
                </c:pt>
                <c:pt idx="25">
                  <c:v>-0.016928571428571418</c:v>
                </c:pt>
                <c:pt idx="26">
                  <c:v>-0.014285714285714277</c:v>
                </c:pt>
                <c:pt idx="27">
                  <c:v>-0.011642857142857135</c:v>
                </c:pt>
                <c:pt idx="28">
                  <c:v>-0.008999999999999994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'520'!$L$1:$L$29</c:f>
              <c:numCache>
                <c:ptCount val="29"/>
                <c:pt idx="0">
                  <c:v>-0.189</c:v>
                </c:pt>
                <c:pt idx="1">
                  <c:v>-0.18425</c:v>
                </c:pt>
                <c:pt idx="2">
                  <c:v>-0.1795</c:v>
                </c:pt>
                <c:pt idx="3">
                  <c:v>-0.17475000000000002</c:v>
                </c:pt>
                <c:pt idx="4">
                  <c:v>-0.17</c:v>
                </c:pt>
                <c:pt idx="5">
                  <c:v>-0.16525</c:v>
                </c:pt>
                <c:pt idx="6">
                  <c:v>-0.1605</c:v>
                </c:pt>
                <c:pt idx="7">
                  <c:v>-0.15575</c:v>
                </c:pt>
                <c:pt idx="8">
                  <c:v>-0.151</c:v>
                </c:pt>
                <c:pt idx="9">
                  <c:v>-0.14625</c:v>
                </c:pt>
                <c:pt idx="10">
                  <c:v>-0.14150000000000001</c:v>
                </c:pt>
                <c:pt idx="11">
                  <c:v>-0.13675</c:v>
                </c:pt>
                <c:pt idx="12">
                  <c:v>-0.132</c:v>
                </c:pt>
                <c:pt idx="13">
                  <c:v>-0.12725</c:v>
                </c:pt>
                <c:pt idx="14">
                  <c:v>-0.1225</c:v>
                </c:pt>
                <c:pt idx="15">
                  <c:v>-0.11775000000000001</c:v>
                </c:pt>
                <c:pt idx="16">
                  <c:v>-0.113</c:v>
                </c:pt>
                <c:pt idx="17">
                  <c:v>-0.10825</c:v>
                </c:pt>
                <c:pt idx="18">
                  <c:v>-0.10350000000000001</c:v>
                </c:pt>
                <c:pt idx="19">
                  <c:v>-0.09875</c:v>
                </c:pt>
                <c:pt idx="20">
                  <c:v>-0.094</c:v>
                </c:pt>
                <c:pt idx="21">
                  <c:v>-0.08925000000000001</c:v>
                </c:pt>
                <c:pt idx="22">
                  <c:v>-0.0845</c:v>
                </c:pt>
                <c:pt idx="23">
                  <c:v>-0.07975</c:v>
                </c:pt>
                <c:pt idx="24">
                  <c:v>-0.07500000000000001</c:v>
                </c:pt>
                <c:pt idx="25">
                  <c:v>-0.07025</c:v>
                </c:pt>
                <c:pt idx="26">
                  <c:v>-0.0655</c:v>
                </c:pt>
                <c:pt idx="27">
                  <c:v>-0.06075</c:v>
                </c:pt>
                <c:pt idx="28">
                  <c:v>-0.055999999999999994</c:v>
                </c:pt>
              </c:numCache>
            </c:numRef>
          </c:val>
          <c:smooth val="0"/>
        </c:ser>
        <c:marker val="1"/>
        <c:axId val="2446649"/>
        <c:axId val="22019842"/>
      </c:lineChart>
      <c:catAx>
        <c:axId val="244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19842"/>
        <c:crosses val="autoZero"/>
        <c:auto val="1"/>
        <c:lblOffset val="100"/>
        <c:noMultiLvlLbl val="0"/>
      </c:catAx>
      <c:valAx>
        <c:axId val="22019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6649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y plot M 2-20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525"/>
          <c:w val="0.93275"/>
          <c:h val="0.86875"/>
        </c:manualLayout>
      </c:layout>
      <c:lineChart>
        <c:grouping val="standard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1!$M$1:$M$29</c:f>
              <c:numCache>
                <c:ptCount val="29"/>
                <c:pt idx="0">
                  <c:v>0</c:v>
                </c:pt>
                <c:pt idx="1">
                  <c:v>0.0008571428571428549</c:v>
                </c:pt>
                <c:pt idx="2">
                  <c:v>-0.015285714285714284</c:v>
                </c:pt>
                <c:pt idx="3">
                  <c:v>-0.02542857142857143</c:v>
                </c:pt>
                <c:pt idx="4">
                  <c:v>-0.03457142857142857</c:v>
                </c:pt>
                <c:pt idx="5">
                  <c:v>-0.03671428571428571</c:v>
                </c:pt>
                <c:pt idx="6">
                  <c:v>-0.025857142857142856</c:v>
                </c:pt>
                <c:pt idx="7">
                  <c:v>-0.0019999999999999983</c:v>
                </c:pt>
                <c:pt idx="8">
                  <c:v>-0.005142857142857141</c:v>
                </c:pt>
                <c:pt idx="9">
                  <c:v>-0.011285714285714283</c:v>
                </c:pt>
                <c:pt idx="10">
                  <c:v>-0.018428571428571426</c:v>
                </c:pt>
                <c:pt idx="11">
                  <c:v>-0.050571428571428566</c:v>
                </c:pt>
                <c:pt idx="12">
                  <c:v>-0.06471428571428572</c:v>
                </c:pt>
                <c:pt idx="13">
                  <c:v>-0.05985714285714286</c:v>
                </c:pt>
                <c:pt idx="14">
                  <c:v>-0.034</c:v>
                </c:pt>
                <c:pt idx="15">
                  <c:v>0.01585714285714286</c:v>
                </c:pt>
                <c:pt idx="16">
                  <c:v>0.01971428571428572</c:v>
                </c:pt>
                <c:pt idx="17">
                  <c:v>0.006571428571428577</c:v>
                </c:pt>
                <c:pt idx="18">
                  <c:v>-0.0025714285714285683</c:v>
                </c:pt>
                <c:pt idx="19">
                  <c:v>0.0072857142857142895</c:v>
                </c:pt>
                <c:pt idx="20">
                  <c:v>0.04014285714285715</c:v>
                </c:pt>
                <c:pt idx="21">
                  <c:v>0.052000000000000005</c:v>
                </c:pt>
                <c:pt idx="22">
                  <c:v>0.04785714285714286</c:v>
                </c:pt>
                <c:pt idx="23">
                  <c:v>0.04471428571428572</c:v>
                </c:pt>
                <c:pt idx="24">
                  <c:v>0.06257142857142857</c:v>
                </c:pt>
                <c:pt idx="25">
                  <c:v>0.05842857142857143</c:v>
                </c:pt>
                <c:pt idx="26">
                  <c:v>0.043285714285714295</c:v>
                </c:pt>
                <c:pt idx="27">
                  <c:v>0.01214285714285715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'10'!$M$1:$M$29</c:f>
              <c:numCache>
                <c:ptCount val="29"/>
                <c:pt idx="0">
                  <c:v>0</c:v>
                </c:pt>
                <c:pt idx="1">
                  <c:v>-0.005571428571428574</c:v>
                </c:pt>
                <c:pt idx="2">
                  <c:v>-0.023142857142857142</c:v>
                </c:pt>
                <c:pt idx="3">
                  <c:v>-0.03671428571428571</c:v>
                </c:pt>
                <c:pt idx="4">
                  <c:v>-0.038285714285714284</c:v>
                </c:pt>
                <c:pt idx="5">
                  <c:v>-0.011857142857142858</c:v>
                </c:pt>
                <c:pt idx="6">
                  <c:v>0.018571428571428572</c:v>
                </c:pt>
                <c:pt idx="7">
                  <c:v>0.018999999999999996</c:v>
                </c:pt>
                <c:pt idx="8">
                  <c:v>0.0054285714285714284</c:v>
                </c:pt>
                <c:pt idx="9">
                  <c:v>0.012857142857142859</c:v>
                </c:pt>
                <c:pt idx="10">
                  <c:v>0.023285714285714285</c:v>
                </c:pt>
                <c:pt idx="11">
                  <c:v>0.03371428571428571</c:v>
                </c:pt>
                <c:pt idx="12">
                  <c:v>0.014142857142857148</c:v>
                </c:pt>
                <c:pt idx="13">
                  <c:v>-0.029428571428571425</c:v>
                </c:pt>
                <c:pt idx="14">
                  <c:v>-0.062</c:v>
                </c:pt>
                <c:pt idx="15">
                  <c:v>-0.08857142857142856</c:v>
                </c:pt>
                <c:pt idx="16">
                  <c:v>-0.08014285714285713</c:v>
                </c:pt>
                <c:pt idx="17">
                  <c:v>-0.06971428571428571</c:v>
                </c:pt>
                <c:pt idx="18">
                  <c:v>-0.05028571428571428</c:v>
                </c:pt>
                <c:pt idx="19">
                  <c:v>0.006142857142857141</c:v>
                </c:pt>
                <c:pt idx="20">
                  <c:v>0.03157142857142857</c:v>
                </c:pt>
                <c:pt idx="21">
                  <c:v>0.04500000000000001</c:v>
                </c:pt>
                <c:pt idx="22">
                  <c:v>0.05142857142857143</c:v>
                </c:pt>
                <c:pt idx="23">
                  <c:v>0.06485714285714286</c:v>
                </c:pt>
                <c:pt idx="24">
                  <c:v>0.042285714285714295</c:v>
                </c:pt>
                <c:pt idx="25">
                  <c:v>-0.0022857142857142868</c:v>
                </c:pt>
                <c:pt idx="26">
                  <c:v>-0.027857142857142858</c:v>
                </c:pt>
                <c:pt idx="27">
                  <c:v>-0.007428571428571416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39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'39'!$M$1:$M$29</c:f>
              <c:numCache>
                <c:ptCount val="29"/>
                <c:pt idx="0">
                  <c:v>0</c:v>
                </c:pt>
                <c:pt idx="1">
                  <c:v>-0.022464285714285714</c:v>
                </c:pt>
                <c:pt idx="2">
                  <c:v>0.015071428571428583</c:v>
                </c:pt>
                <c:pt idx="3">
                  <c:v>0.04760714285714286</c:v>
                </c:pt>
                <c:pt idx="4">
                  <c:v>0.08414285714285714</c:v>
                </c:pt>
                <c:pt idx="5">
                  <c:v>0.08467857142857144</c:v>
                </c:pt>
                <c:pt idx="6">
                  <c:v>0.06921428571428571</c:v>
                </c:pt>
                <c:pt idx="7">
                  <c:v>0.06075000000000001</c:v>
                </c:pt>
                <c:pt idx="8">
                  <c:v>0.05728571428571429</c:v>
                </c:pt>
                <c:pt idx="9">
                  <c:v>0.06782142857142859</c:v>
                </c:pt>
                <c:pt idx="10">
                  <c:v>0.06235714285714286</c:v>
                </c:pt>
                <c:pt idx="11">
                  <c:v>0.06889285714285714</c:v>
                </c:pt>
                <c:pt idx="12">
                  <c:v>0.05142857142857143</c:v>
                </c:pt>
                <c:pt idx="13">
                  <c:v>0.021964285714285717</c:v>
                </c:pt>
                <c:pt idx="14">
                  <c:v>-0.008499999999999994</c:v>
                </c:pt>
                <c:pt idx="15">
                  <c:v>-0.03696428571428571</c:v>
                </c:pt>
                <c:pt idx="16">
                  <c:v>-0.010428571428571426</c:v>
                </c:pt>
                <c:pt idx="17">
                  <c:v>0.018107142857142863</c:v>
                </c:pt>
                <c:pt idx="18">
                  <c:v>0.011642857142857151</c:v>
                </c:pt>
                <c:pt idx="19">
                  <c:v>0.0021785714285714377</c:v>
                </c:pt>
                <c:pt idx="20">
                  <c:v>-0.009285714285714276</c:v>
                </c:pt>
                <c:pt idx="21">
                  <c:v>0.004250000000000012</c:v>
                </c:pt>
                <c:pt idx="22">
                  <c:v>0.0257857142857143</c:v>
                </c:pt>
                <c:pt idx="23">
                  <c:v>0.012321428571428584</c:v>
                </c:pt>
                <c:pt idx="24">
                  <c:v>-0.029142857142857144</c:v>
                </c:pt>
                <c:pt idx="25">
                  <c:v>-0.07760714285714285</c:v>
                </c:pt>
                <c:pt idx="26">
                  <c:v>-0.12807142857142856</c:v>
                </c:pt>
                <c:pt idx="27">
                  <c:v>-0.040535714285714265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'225'!$M$1:$M$29</c:f>
              <c:numCache>
                <c:ptCount val="29"/>
                <c:pt idx="0">
                  <c:v>0</c:v>
                </c:pt>
                <c:pt idx="1">
                  <c:v>0.013035714285714296</c:v>
                </c:pt>
                <c:pt idx="2">
                  <c:v>7.142857142856951E-05</c:v>
                </c:pt>
                <c:pt idx="3">
                  <c:v>-0.05489285714285714</c:v>
                </c:pt>
                <c:pt idx="4">
                  <c:v>-0.08785714285714286</c:v>
                </c:pt>
                <c:pt idx="5">
                  <c:v>-0.06282142857142857</c:v>
                </c:pt>
                <c:pt idx="6">
                  <c:v>-0.025785714285714276</c:v>
                </c:pt>
                <c:pt idx="7">
                  <c:v>-0.005749999999999995</c:v>
                </c:pt>
                <c:pt idx="8">
                  <c:v>-0.023714285714285705</c:v>
                </c:pt>
                <c:pt idx="9">
                  <c:v>-0.07567857142857141</c:v>
                </c:pt>
                <c:pt idx="10">
                  <c:v>-0.07364285714285713</c:v>
                </c:pt>
                <c:pt idx="11">
                  <c:v>-0.04760714285714285</c:v>
                </c:pt>
                <c:pt idx="12">
                  <c:v>-0.04357142857142855</c:v>
                </c:pt>
                <c:pt idx="13">
                  <c:v>-0.06253571428571428</c:v>
                </c:pt>
                <c:pt idx="14">
                  <c:v>-0.061499999999999985</c:v>
                </c:pt>
                <c:pt idx="15">
                  <c:v>-0.022464285714285694</c:v>
                </c:pt>
                <c:pt idx="16">
                  <c:v>0.019571428571428587</c:v>
                </c:pt>
                <c:pt idx="17">
                  <c:v>0.02160714285714287</c:v>
                </c:pt>
                <c:pt idx="18">
                  <c:v>-0.016357142857142834</c:v>
                </c:pt>
                <c:pt idx="19">
                  <c:v>0.026678571428571447</c:v>
                </c:pt>
                <c:pt idx="20">
                  <c:v>0.04671428571428573</c:v>
                </c:pt>
                <c:pt idx="21">
                  <c:v>0.07775000000000003</c:v>
                </c:pt>
                <c:pt idx="22">
                  <c:v>0.0767857142857143</c:v>
                </c:pt>
                <c:pt idx="23">
                  <c:v>0.06882142857142859</c:v>
                </c:pt>
                <c:pt idx="24">
                  <c:v>0.11785714285714288</c:v>
                </c:pt>
                <c:pt idx="25">
                  <c:v>0.12789285714285717</c:v>
                </c:pt>
                <c:pt idx="26">
                  <c:v>0.10092857142857145</c:v>
                </c:pt>
                <c:pt idx="27">
                  <c:v>0.04196428571428573</c:v>
                </c:pt>
                <c:pt idx="2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'257'!$M$1:$M$29</c:f>
              <c:numCache>
                <c:ptCount val="29"/>
                <c:pt idx="0">
                  <c:v>0</c:v>
                </c:pt>
                <c:pt idx="1">
                  <c:v>0.00907142857142857</c:v>
                </c:pt>
                <c:pt idx="2">
                  <c:v>0.011142857142857138</c:v>
                </c:pt>
                <c:pt idx="3">
                  <c:v>-0.0007857142857142854</c:v>
                </c:pt>
                <c:pt idx="4">
                  <c:v>0.0002857142857142815</c:v>
                </c:pt>
                <c:pt idx="5">
                  <c:v>0.012357142857142856</c:v>
                </c:pt>
                <c:pt idx="6">
                  <c:v>0.014428571428571428</c:v>
                </c:pt>
                <c:pt idx="7">
                  <c:v>0.020499999999999997</c:v>
                </c:pt>
                <c:pt idx="8">
                  <c:v>0.01257142857142857</c:v>
                </c:pt>
                <c:pt idx="9">
                  <c:v>0.0026428571428571412</c:v>
                </c:pt>
                <c:pt idx="10">
                  <c:v>-0.0042857142857142885</c:v>
                </c:pt>
                <c:pt idx="11">
                  <c:v>-0.02021428571428572</c:v>
                </c:pt>
                <c:pt idx="12">
                  <c:v>-0.04314285714285714</c:v>
                </c:pt>
                <c:pt idx="13">
                  <c:v>-0.054071428571428576</c:v>
                </c:pt>
                <c:pt idx="14">
                  <c:v>-0.057</c:v>
                </c:pt>
                <c:pt idx="15">
                  <c:v>-0.041928571428571426</c:v>
                </c:pt>
                <c:pt idx="16">
                  <c:v>-0.02885714285714286</c:v>
                </c:pt>
                <c:pt idx="17">
                  <c:v>-0.03278571428571428</c:v>
                </c:pt>
                <c:pt idx="18">
                  <c:v>-0.018714285714285715</c:v>
                </c:pt>
                <c:pt idx="19">
                  <c:v>-0.01764285714285714</c:v>
                </c:pt>
                <c:pt idx="20">
                  <c:v>0.013428571428571429</c:v>
                </c:pt>
                <c:pt idx="21">
                  <c:v>0.025500000000000002</c:v>
                </c:pt>
                <c:pt idx="22">
                  <c:v>0.029571428571428568</c:v>
                </c:pt>
                <c:pt idx="23">
                  <c:v>-0.017357142857142856</c:v>
                </c:pt>
                <c:pt idx="24">
                  <c:v>-0.01828571428571428</c:v>
                </c:pt>
                <c:pt idx="25">
                  <c:v>-0.02721428571428571</c:v>
                </c:pt>
                <c:pt idx="26">
                  <c:v>-0.03214285714285714</c:v>
                </c:pt>
                <c:pt idx="27">
                  <c:v>-0.03907142857142857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268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'268'!$M$1:$M$29</c:f>
              <c:numCache>
                <c:ptCount val="29"/>
                <c:pt idx="0">
                  <c:v>0</c:v>
                </c:pt>
                <c:pt idx="1">
                  <c:v>-0.03982142857142856</c:v>
                </c:pt>
                <c:pt idx="2">
                  <c:v>-0.038642857142857145</c:v>
                </c:pt>
                <c:pt idx="3">
                  <c:v>-0.023464285714285715</c:v>
                </c:pt>
                <c:pt idx="4">
                  <c:v>0.03171428571428571</c:v>
                </c:pt>
                <c:pt idx="5">
                  <c:v>0.03889285714285713</c:v>
                </c:pt>
                <c:pt idx="6">
                  <c:v>0.023071428571428562</c:v>
                </c:pt>
                <c:pt idx="7">
                  <c:v>0.012249999999999983</c:v>
                </c:pt>
                <c:pt idx="8">
                  <c:v>0.006428571428571422</c:v>
                </c:pt>
                <c:pt idx="9">
                  <c:v>-0.004392857142857157</c:v>
                </c:pt>
                <c:pt idx="10">
                  <c:v>-0.02921428571428572</c:v>
                </c:pt>
                <c:pt idx="11">
                  <c:v>-0.021035714285714296</c:v>
                </c:pt>
                <c:pt idx="12">
                  <c:v>0.007142857142857131</c:v>
                </c:pt>
                <c:pt idx="13">
                  <c:v>0.0033214285714285585</c:v>
                </c:pt>
                <c:pt idx="14">
                  <c:v>-0.022500000000000006</c:v>
                </c:pt>
                <c:pt idx="15">
                  <c:v>-0.037321428571428575</c:v>
                </c:pt>
                <c:pt idx="16">
                  <c:v>-0.055142857142857146</c:v>
                </c:pt>
                <c:pt idx="17">
                  <c:v>-0.03996428571428573</c:v>
                </c:pt>
                <c:pt idx="18">
                  <c:v>0.009214285714285703</c:v>
                </c:pt>
                <c:pt idx="19">
                  <c:v>0.03539285714285714</c:v>
                </c:pt>
                <c:pt idx="20">
                  <c:v>0.02757142857142857</c:v>
                </c:pt>
                <c:pt idx="21">
                  <c:v>0.03675</c:v>
                </c:pt>
                <c:pt idx="22">
                  <c:v>0.021928571428571422</c:v>
                </c:pt>
                <c:pt idx="23">
                  <c:v>0.027107142857142847</c:v>
                </c:pt>
                <c:pt idx="24">
                  <c:v>0.028285714285714275</c:v>
                </c:pt>
                <c:pt idx="25">
                  <c:v>0.03446428571428571</c:v>
                </c:pt>
                <c:pt idx="26">
                  <c:v>0.0056428571428571266</c:v>
                </c:pt>
                <c:pt idx="27">
                  <c:v>0.005821428571428567</c:v>
                </c:pt>
                <c:pt idx="2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474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'474'!$M$1:$M$29</c:f>
              <c:numCache>
                <c:ptCount val="29"/>
                <c:pt idx="0">
                  <c:v>0</c:v>
                </c:pt>
                <c:pt idx="1">
                  <c:v>-0.025964285714285704</c:v>
                </c:pt>
                <c:pt idx="2">
                  <c:v>-0.024928571428571425</c:v>
                </c:pt>
                <c:pt idx="3">
                  <c:v>-0.03489285714285714</c:v>
                </c:pt>
                <c:pt idx="4">
                  <c:v>-0.021857142857142853</c:v>
                </c:pt>
                <c:pt idx="5">
                  <c:v>-0.009821428571428564</c:v>
                </c:pt>
                <c:pt idx="6">
                  <c:v>-0.0017857142857142794</c:v>
                </c:pt>
                <c:pt idx="7">
                  <c:v>-0.0007500000000000007</c:v>
                </c:pt>
                <c:pt idx="8">
                  <c:v>-0.022714285714285715</c:v>
                </c:pt>
                <c:pt idx="9">
                  <c:v>-0.012678571428571414</c:v>
                </c:pt>
                <c:pt idx="10">
                  <c:v>-0.012642857142857143</c:v>
                </c:pt>
                <c:pt idx="11">
                  <c:v>0.027392857142857142</c:v>
                </c:pt>
                <c:pt idx="12">
                  <c:v>0.02042857142857143</c:v>
                </c:pt>
                <c:pt idx="13">
                  <c:v>-0.0005357142857142783</c:v>
                </c:pt>
                <c:pt idx="14">
                  <c:v>-0.019499999999999997</c:v>
                </c:pt>
                <c:pt idx="15">
                  <c:v>0.053535714285714284</c:v>
                </c:pt>
                <c:pt idx="16">
                  <c:v>0.10157142857142858</c:v>
                </c:pt>
                <c:pt idx="17">
                  <c:v>0.07660714285714287</c:v>
                </c:pt>
                <c:pt idx="18">
                  <c:v>0.05064285714285714</c:v>
                </c:pt>
                <c:pt idx="19">
                  <c:v>0.039678571428571424</c:v>
                </c:pt>
                <c:pt idx="20">
                  <c:v>0.03671428571428571</c:v>
                </c:pt>
                <c:pt idx="21">
                  <c:v>0.04875</c:v>
                </c:pt>
                <c:pt idx="22">
                  <c:v>0.05078571428571428</c:v>
                </c:pt>
                <c:pt idx="23">
                  <c:v>0.06882142857142856</c:v>
                </c:pt>
                <c:pt idx="24">
                  <c:v>0.10385714285714286</c:v>
                </c:pt>
                <c:pt idx="25">
                  <c:v>0.12489285714285715</c:v>
                </c:pt>
                <c:pt idx="26">
                  <c:v>0.08692857142857144</c:v>
                </c:pt>
                <c:pt idx="27">
                  <c:v>0.054964285714285716</c:v>
                </c:pt>
                <c:pt idx="2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508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'508'!$M$1:$M$29</c:f>
              <c:numCache>
                <c:ptCount val="29"/>
                <c:pt idx="0">
                  <c:v>0</c:v>
                </c:pt>
                <c:pt idx="1">
                  <c:v>-0.0595357142857143</c:v>
                </c:pt>
                <c:pt idx="2">
                  <c:v>-0.04807142857142857</c:v>
                </c:pt>
                <c:pt idx="3">
                  <c:v>-0.016607142857142848</c:v>
                </c:pt>
                <c:pt idx="4">
                  <c:v>0.02485714285714284</c:v>
                </c:pt>
                <c:pt idx="5">
                  <c:v>0.008321428571428549</c:v>
                </c:pt>
                <c:pt idx="6">
                  <c:v>-0.0012142857142857233</c:v>
                </c:pt>
                <c:pt idx="7">
                  <c:v>-0.013750000000000012</c:v>
                </c:pt>
                <c:pt idx="8">
                  <c:v>-0.038285714285714284</c:v>
                </c:pt>
                <c:pt idx="9">
                  <c:v>-0.02482142857142859</c:v>
                </c:pt>
                <c:pt idx="10">
                  <c:v>-0.013357142857142873</c:v>
                </c:pt>
                <c:pt idx="11">
                  <c:v>-0.00389285714285717</c:v>
                </c:pt>
                <c:pt idx="12">
                  <c:v>0.018571428571428558</c:v>
                </c:pt>
                <c:pt idx="13">
                  <c:v>-0.0059642857142857275</c:v>
                </c:pt>
                <c:pt idx="14">
                  <c:v>-0.022500000000000006</c:v>
                </c:pt>
                <c:pt idx="15">
                  <c:v>0.006964285714285701</c:v>
                </c:pt>
                <c:pt idx="16">
                  <c:v>0.03142857142857141</c:v>
                </c:pt>
                <c:pt idx="17">
                  <c:v>0.009892857142857134</c:v>
                </c:pt>
                <c:pt idx="18">
                  <c:v>-0.021642857142857158</c:v>
                </c:pt>
                <c:pt idx="19">
                  <c:v>0.037821428571428554</c:v>
                </c:pt>
                <c:pt idx="20">
                  <c:v>0.05328571428571427</c:v>
                </c:pt>
                <c:pt idx="21">
                  <c:v>0.057749999999999975</c:v>
                </c:pt>
                <c:pt idx="22">
                  <c:v>0.046214285714285694</c:v>
                </c:pt>
                <c:pt idx="23">
                  <c:v>0.07567857142857141</c:v>
                </c:pt>
                <c:pt idx="24">
                  <c:v>0.13414285714285712</c:v>
                </c:pt>
                <c:pt idx="25">
                  <c:v>0.16760714285714284</c:v>
                </c:pt>
                <c:pt idx="26">
                  <c:v>0.14407142857142857</c:v>
                </c:pt>
                <c:pt idx="27">
                  <c:v>0.058535714285714274</c:v>
                </c:pt>
                <c:pt idx="2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520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'520'!$M$1:$M$29</c:f>
              <c:numCache>
                <c:ptCount val="29"/>
                <c:pt idx="0">
                  <c:v>0</c:v>
                </c:pt>
                <c:pt idx="1">
                  <c:v>-0.014750000000000013</c:v>
                </c:pt>
                <c:pt idx="2">
                  <c:v>-0.018500000000000016</c:v>
                </c:pt>
                <c:pt idx="3">
                  <c:v>0.013750000000000012</c:v>
                </c:pt>
                <c:pt idx="4">
                  <c:v>0.026000000000000023</c:v>
                </c:pt>
                <c:pt idx="5">
                  <c:v>-0.014749999999999985</c:v>
                </c:pt>
                <c:pt idx="6">
                  <c:v>-0.015499999999999986</c:v>
                </c:pt>
                <c:pt idx="7">
                  <c:v>-0.03325</c:v>
                </c:pt>
                <c:pt idx="8">
                  <c:v>-0.065</c:v>
                </c:pt>
                <c:pt idx="9">
                  <c:v>-0.07675000000000001</c:v>
                </c:pt>
                <c:pt idx="10">
                  <c:v>-0.06449999999999997</c:v>
                </c:pt>
                <c:pt idx="11">
                  <c:v>-0.06325</c:v>
                </c:pt>
                <c:pt idx="12">
                  <c:v>-0.094</c:v>
                </c:pt>
                <c:pt idx="13">
                  <c:v>-0.10675000000000001</c:v>
                </c:pt>
                <c:pt idx="14">
                  <c:v>-0.10450000000000001</c:v>
                </c:pt>
                <c:pt idx="15">
                  <c:v>-0.053250000000000006</c:v>
                </c:pt>
                <c:pt idx="16">
                  <c:v>-0.085</c:v>
                </c:pt>
                <c:pt idx="17">
                  <c:v>-0.06874999999999999</c:v>
                </c:pt>
                <c:pt idx="18">
                  <c:v>-0.0325</c:v>
                </c:pt>
                <c:pt idx="19">
                  <c:v>-0.01525</c:v>
                </c:pt>
                <c:pt idx="20">
                  <c:v>-0.024999999999999994</c:v>
                </c:pt>
                <c:pt idx="21">
                  <c:v>-0.040749999999999995</c:v>
                </c:pt>
                <c:pt idx="22">
                  <c:v>-0.0475</c:v>
                </c:pt>
                <c:pt idx="23">
                  <c:v>-0.020250000000000004</c:v>
                </c:pt>
                <c:pt idx="24">
                  <c:v>0.02000000000000001</c:v>
                </c:pt>
                <c:pt idx="25">
                  <c:v>0.04425000000000001</c:v>
                </c:pt>
                <c:pt idx="26">
                  <c:v>0.0165</c:v>
                </c:pt>
                <c:pt idx="27">
                  <c:v>0.00775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2859743"/>
        <c:axId val="25737688"/>
      </c:lineChart>
      <c:catAx>
        <c:axId val="285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37688"/>
        <c:crosses val="autoZero"/>
        <c:auto val="1"/>
        <c:lblOffset val="100"/>
        <c:noMultiLvlLbl val="0"/>
      </c:catAx>
      <c:valAx>
        <c:axId val="25737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9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1935"/>
          <c:w val="0.1455"/>
          <c:h val="0.19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'520'!$I$1:$I$29</c:f>
              <c:numCache>
                <c:ptCount val="29"/>
                <c:pt idx="0">
                  <c:v>0</c:v>
                </c:pt>
                <c:pt idx="1">
                  <c:v>0.026303187170771458</c:v>
                </c:pt>
                <c:pt idx="2">
                  <c:v>0.0405866615146169</c:v>
                </c:pt>
                <c:pt idx="3">
                  <c:v>0.003486252765570519</c:v>
                </c:pt>
                <c:pt idx="4">
                  <c:v>-0.01627552826916004</c:v>
                </c:pt>
                <c:pt idx="5">
                  <c:v>0.0049212336558003555</c:v>
                </c:pt>
                <c:pt idx="6">
                  <c:v>0.0061456060739505936</c:v>
                </c:pt>
                <c:pt idx="7">
                  <c:v>0.032899938378431</c:v>
                </c:pt>
                <c:pt idx="8">
                  <c:v>0.057838620436328425</c:v>
                </c:pt>
                <c:pt idx="9">
                  <c:v>0.07369917316062899</c:v>
                </c:pt>
                <c:pt idx="10">
                  <c:v>0.08248357781884164</c:v>
                </c:pt>
                <c:pt idx="11">
                  <c:v>0.07968727277911825</c:v>
                </c:pt>
                <c:pt idx="12">
                  <c:v>0.08760618489646946</c:v>
                </c:pt>
                <c:pt idx="13">
                  <c:v>0.09713661562184084</c:v>
                </c:pt>
                <c:pt idx="14">
                  <c:v>0.10749877683209996</c:v>
                </c:pt>
                <c:pt idx="15">
                  <c:v>0.08618392235419314</c:v>
                </c:pt>
                <c:pt idx="16">
                  <c:v>0.11653598361350834</c:v>
                </c:pt>
                <c:pt idx="17">
                  <c:v>0.06734912973765247</c:v>
                </c:pt>
                <c:pt idx="18">
                  <c:v>0.02581593405961649</c:v>
                </c:pt>
                <c:pt idx="19">
                  <c:v>0.010018912411549771</c:v>
                </c:pt>
                <c:pt idx="20">
                  <c:v>0.02021700453086675</c:v>
                </c:pt>
                <c:pt idx="21">
                  <c:v>0.03671809602977086</c:v>
                </c:pt>
                <c:pt idx="22">
                  <c:v>0.04470867312201943</c:v>
                </c:pt>
                <c:pt idx="23">
                  <c:v>0.017151846069058937</c:v>
                </c:pt>
                <c:pt idx="24">
                  <c:v>0.026518344631081756</c:v>
                </c:pt>
                <c:pt idx="25">
                  <c:v>0.06275928420469315</c:v>
                </c:pt>
                <c:pt idx="26">
                  <c:v>0.07432750101118027</c:v>
                </c:pt>
                <c:pt idx="27">
                  <c:v>-0.0011635899646519413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'520'!$K$1:$K$29</c:f>
              <c:numCache>
                <c:ptCount val="29"/>
                <c:pt idx="0">
                  <c:v>0</c:v>
                </c:pt>
                <c:pt idx="1">
                  <c:v>-0.029642857142857137</c:v>
                </c:pt>
                <c:pt idx="2">
                  <c:v>-0.05128571428571428</c:v>
                </c:pt>
                <c:pt idx="3">
                  <c:v>-0.03292857142857143</c:v>
                </c:pt>
                <c:pt idx="4">
                  <c:v>-0.01557142857142857</c:v>
                </c:pt>
                <c:pt idx="5">
                  <c:v>0.028785714285714283</c:v>
                </c:pt>
                <c:pt idx="6">
                  <c:v>0.027142857142857142</c:v>
                </c:pt>
                <c:pt idx="7">
                  <c:v>-0.006499999999999992</c:v>
                </c:pt>
                <c:pt idx="8">
                  <c:v>0.012857142857142859</c:v>
                </c:pt>
                <c:pt idx="9">
                  <c:v>-0.004785714285714289</c:v>
                </c:pt>
                <c:pt idx="10">
                  <c:v>-0.05742857142857143</c:v>
                </c:pt>
                <c:pt idx="11">
                  <c:v>-0.054071428571428576</c:v>
                </c:pt>
                <c:pt idx="12">
                  <c:v>0.009285714285714279</c:v>
                </c:pt>
                <c:pt idx="13">
                  <c:v>0.04364285714285714</c:v>
                </c:pt>
                <c:pt idx="14">
                  <c:v>-0.028999999999999998</c:v>
                </c:pt>
                <c:pt idx="15">
                  <c:v>-0.08264285714285716</c:v>
                </c:pt>
                <c:pt idx="16">
                  <c:v>-0.0902857142857143</c:v>
                </c:pt>
                <c:pt idx="17">
                  <c:v>-0.00792857142857143</c:v>
                </c:pt>
                <c:pt idx="18">
                  <c:v>0.03542857142857142</c:v>
                </c:pt>
                <c:pt idx="19">
                  <c:v>0.04678571428571428</c:v>
                </c:pt>
                <c:pt idx="20">
                  <c:v>0.043142857142857136</c:v>
                </c:pt>
                <c:pt idx="21">
                  <c:v>0.04249999999999999</c:v>
                </c:pt>
                <c:pt idx="22">
                  <c:v>0.044857142857142845</c:v>
                </c:pt>
                <c:pt idx="23">
                  <c:v>0.011214285714285708</c:v>
                </c:pt>
                <c:pt idx="24">
                  <c:v>-0.06942857142857144</c:v>
                </c:pt>
                <c:pt idx="25">
                  <c:v>-0.11607142857142859</c:v>
                </c:pt>
                <c:pt idx="26">
                  <c:v>-0.11871428571428573</c:v>
                </c:pt>
                <c:pt idx="27">
                  <c:v>-0.018357142857142864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'520'!$M$1:$M$29</c:f>
              <c:numCache>
                <c:ptCount val="29"/>
                <c:pt idx="0">
                  <c:v>0</c:v>
                </c:pt>
                <c:pt idx="1">
                  <c:v>-0.014750000000000013</c:v>
                </c:pt>
                <c:pt idx="2">
                  <c:v>-0.018500000000000016</c:v>
                </c:pt>
                <c:pt idx="3">
                  <c:v>0.013750000000000012</c:v>
                </c:pt>
                <c:pt idx="4">
                  <c:v>0.026000000000000023</c:v>
                </c:pt>
                <c:pt idx="5">
                  <c:v>-0.014749999999999985</c:v>
                </c:pt>
                <c:pt idx="6">
                  <c:v>-0.015499999999999986</c:v>
                </c:pt>
                <c:pt idx="7">
                  <c:v>-0.03325</c:v>
                </c:pt>
                <c:pt idx="8">
                  <c:v>-0.065</c:v>
                </c:pt>
                <c:pt idx="9">
                  <c:v>-0.07675000000000001</c:v>
                </c:pt>
                <c:pt idx="10">
                  <c:v>-0.06449999999999997</c:v>
                </c:pt>
                <c:pt idx="11">
                  <c:v>-0.06325</c:v>
                </c:pt>
                <c:pt idx="12">
                  <c:v>-0.094</c:v>
                </c:pt>
                <c:pt idx="13">
                  <c:v>-0.10675000000000001</c:v>
                </c:pt>
                <c:pt idx="14">
                  <c:v>-0.10450000000000001</c:v>
                </c:pt>
                <c:pt idx="15">
                  <c:v>-0.053250000000000006</c:v>
                </c:pt>
                <c:pt idx="16">
                  <c:v>-0.085</c:v>
                </c:pt>
                <c:pt idx="17">
                  <c:v>-0.06874999999999999</c:v>
                </c:pt>
                <c:pt idx="18">
                  <c:v>-0.0325</c:v>
                </c:pt>
                <c:pt idx="19">
                  <c:v>-0.01525</c:v>
                </c:pt>
                <c:pt idx="20">
                  <c:v>-0.024999999999999994</c:v>
                </c:pt>
                <c:pt idx="21">
                  <c:v>-0.040749999999999995</c:v>
                </c:pt>
                <c:pt idx="22">
                  <c:v>-0.0475</c:v>
                </c:pt>
                <c:pt idx="23">
                  <c:v>-0.020250000000000004</c:v>
                </c:pt>
                <c:pt idx="24">
                  <c:v>0.02000000000000001</c:v>
                </c:pt>
                <c:pt idx="25">
                  <c:v>0.04425000000000001</c:v>
                </c:pt>
                <c:pt idx="26">
                  <c:v>0.0165</c:v>
                </c:pt>
                <c:pt idx="27">
                  <c:v>0.00775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63960851"/>
        <c:axId val="38776748"/>
      </c:lineChart>
      <c:catAx>
        <c:axId val="63960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76748"/>
        <c:crosses val="autoZero"/>
        <c:auto val="1"/>
        <c:lblOffset val="100"/>
        <c:noMultiLvlLbl val="0"/>
      </c:catAx>
      <c:valAx>
        <c:axId val="387767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960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10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675"/>
          <c:w val="0.7835"/>
          <c:h val="0.77925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'10'!$I$1:$I$29</c:f>
              <c:numCache>
                <c:ptCount val="29"/>
                <c:pt idx="0">
                  <c:v>0</c:v>
                </c:pt>
                <c:pt idx="1">
                  <c:v>-0.00924907710461012</c:v>
                </c:pt>
                <c:pt idx="2">
                  <c:v>0.002203071105445993</c:v>
                </c:pt>
                <c:pt idx="3">
                  <c:v>0.043390954117486565</c:v>
                </c:pt>
                <c:pt idx="4">
                  <c:v>0.055667305091266876</c:v>
                </c:pt>
                <c:pt idx="5">
                  <c:v>0.0682417007918987</c:v>
                </c:pt>
                <c:pt idx="6">
                  <c:v>0.01326215373684772</c:v>
                </c:pt>
                <c:pt idx="7">
                  <c:v>-0.0043892925576398956</c:v>
                </c:pt>
                <c:pt idx="8">
                  <c:v>-0.006318825300989296</c:v>
                </c:pt>
                <c:pt idx="9">
                  <c:v>0.008055943255313724</c:v>
                </c:pt>
                <c:pt idx="10">
                  <c:v>0.013806783940554665</c:v>
                </c:pt>
                <c:pt idx="11">
                  <c:v>0.008732180147808397</c:v>
                </c:pt>
                <c:pt idx="12">
                  <c:v>-0.028179629362798643</c:v>
                </c:pt>
                <c:pt idx="13">
                  <c:v>-0.04603727247259844</c:v>
                </c:pt>
                <c:pt idx="14">
                  <c:v>-0.008516093175933742</c:v>
                </c:pt>
                <c:pt idx="15">
                  <c:v>0.025459358941219645</c:v>
                </c:pt>
                <c:pt idx="16">
                  <c:v>0.02504362286555674</c:v>
                </c:pt>
                <c:pt idx="17">
                  <c:v>0.007647757211791215</c:v>
                </c:pt>
                <c:pt idx="18">
                  <c:v>-0.01652500931803877</c:v>
                </c:pt>
                <c:pt idx="19">
                  <c:v>-0.06544890081067274</c:v>
                </c:pt>
                <c:pt idx="20">
                  <c:v>-0.05588858807839305</c:v>
                </c:pt>
                <c:pt idx="21">
                  <c:v>-0.061026324678673624</c:v>
                </c:pt>
                <c:pt idx="22">
                  <c:v>-0.06388461965327749</c:v>
                </c:pt>
                <c:pt idx="23">
                  <c:v>-0.05641320633416541</c:v>
                </c:pt>
                <c:pt idx="24">
                  <c:v>-0.050429962112936516</c:v>
                </c:pt>
                <c:pt idx="25">
                  <c:v>-0.01681798666223036</c:v>
                </c:pt>
                <c:pt idx="26">
                  <c:v>-0.01500559300869371</c:v>
                </c:pt>
                <c:pt idx="27">
                  <c:v>-0.033168049290474746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13446413"/>
        <c:axId val="53908854"/>
      </c:lineChart>
      <c:catAx>
        <c:axId val="1344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08854"/>
        <c:crosses val="autoZero"/>
        <c:auto val="1"/>
        <c:lblOffset val="100"/>
        <c:noMultiLvlLbl val="0"/>
      </c:catAx>
      <c:valAx>
        <c:axId val="53908854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46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1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7"/>
          <c:w val="0.78575"/>
          <c:h val="0.779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1!$I$1:$I$29</c:f>
              <c:numCache>
                <c:ptCount val="29"/>
                <c:pt idx="0">
                  <c:v>0</c:v>
                </c:pt>
                <c:pt idx="1">
                  <c:v>0.03316813533001745</c:v>
                </c:pt>
                <c:pt idx="2">
                  <c:v>0.04228221515697117</c:v>
                </c:pt>
                <c:pt idx="3">
                  <c:v>0.05701375124746275</c:v>
                </c:pt>
                <c:pt idx="4">
                  <c:v>0.05522407449609308</c:v>
                </c:pt>
                <c:pt idx="5">
                  <c:v>0.07349482455385482</c:v>
                </c:pt>
                <c:pt idx="6">
                  <c:v>0.056679397976606434</c:v>
                </c:pt>
                <c:pt idx="7">
                  <c:v>0.007920156817400867</c:v>
                </c:pt>
                <c:pt idx="8">
                  <c:v>-0.01535954907778311</c:v>
                </c:pt>
                <c:pt idx="9">
                  <c:v>-0.018004334621220114</c:v>
                </c:pt>
                <c:pt idx="10">
                  <c:v>-0.01648392214579036</c:v>
                </c:pt>
                <c:pt idx="11">
                  <c:v>0.028499454943752292</c:v>
                </c:pt>
                <c:pt idx="12">
                  <c:v>0.05454971902107664</c:v>
                </c:pt>
                <c:pt idx="13">
                  <c:v>0.045204366973746184</c:v>
                </c:pt>
                <c:pt idx="14">
                  <c:v>0.02516542403115493</c:v>
                </c:pt>
                <c:pt idx="15">
                  <c:v>0.032165091605641793</c:v>
                </c:pt>
                <c:pt idx="16">
                  <c:v>0.015417526594833558</c:v>
                </c:pt>
                <c:pt idx="17">
                  <c:v>0.002993491555912886</c:v>
                </c:pt>
                <c:pt idx="18">
                  <c:v>-0.020004185475584173</c:v>
                </c:pt>
                <c:pt idx="19">
                  <c:v>-0.024678914481619248</c:v>
                </c:pt>
                <c:pt idx="20">
                  <c:v>-0.014420318707919585</c:v>
                </c:pt>
                <c:pt idx="21">
                  <c:v>-0.008225432947651552</c:v>
                </c:pt>
                <c:pt idx="22">
                  <c:v>-0.015231547678258357</c:v>
                </c:pt>
                <c:pt idx="23">
                  <c:v>-0.026357823160753434</c:v>
                </c:pt>
                <c:pt idx="24">
                  <c:v>-0.004533323413484613</c:v>
                </c:pt>
                <c:pt idx="25">
                  <c:v>0.0013656158629817283</c:v>
                </c:pt>
                <c:pt idx="26">
                  <c:v>-0.023085080458810678</c:v>
                </c:pt>
                <c:pt idx="27">
                  <c:v>-0.03447757973971155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15417639"/>
        <c:axId val="4541024"/>
      </c:lineChart>
      <c:catAx>
        <c:axId val="1541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1024"/>
        <c:crosses val="autoZero"/>
        <c:auto val="1"/>
        <c:lblOffset val="100"/>
        <c:noMultiLvlLbl val="0"/>
      </c:catAx>
      <c:valAx>
        <c:axId val="4541024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17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225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7"/>
          <c:w val="0.78575"/>
          <c:h val="0.779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'225'!$I$1:$I$29</c:f>
              <c:numCache>
                <c:ptCount val="29"/>
                <c:pt idx="0">
                  <c:v>0</c:v>
                </c:pt>
                <c:pt idx="1">
                  <c:v>0.05366397387765058</c:v>
                </c:pt>
                <c:pt idx="2">
                  <c:v>0.08246953687037878</c:v>
                </c:pt>
                <c:pt idx="3">
                  <c:v>0.07280694776851132</c:v>
                </c:pt>
                <c:pt idx="4">
                  <c:v>0.07485637642090051</c:v>
                </c:pt>
                <c:pt idx="5">
                  <c:v>0.059894043268963415</c:v>
                </c:pt>
                <c:pt idx="6">
                  <c:v>0.06129003437707284</c:v>
                </c:pt>
                <c:pt idx="7">
                  <c:v>0.04127245064144949</c:v>
                </c:pt>
                <c:pt idx="8">
                  <c:v>0.016699186558460657</c:v>
                </c:pt>
                <c:pt idx="9">
                  <c:v>0.015021863057756588</c:v>
                </c:pt>
                <c:pt idx="10">
                  <c:v>0.01307600848125677</c:v>
                </c:pt>
                <c:pt idx="11">
                  <c:v>-0.01663594403644414</c:v>
                </c:pt>
                <c:pt idx="12">
                  <c:v>-0.014718626712628094</c:v>
                </c:pt>
                <c:pt idx="13">
                  <c:v>0.014464209857227808</c:v>
                </c:pt>
                <c:pt idx="14">
                  <c:v>0.008995605350738886</c:v>
                </c:pt>
                <c:pt idx="15">
                  <c:v>-0.03591028890533434</c:v>
                </c:pt>
                <c:pt idx="16">
                  <c:v>-0.06753835211331982</c:v>
                </c:pt>
                <c:pt idx="17">
                  <c:v>-0.05804875235817786</c:v>
                </c:pt>
                <c:pt idx="18">
                  <c:v>-0.029910920083839256</c:v>
                </c:pt>
                <c:pt idx="19">
                  <c:v>-0.06861137110155482</c:v>
                </c:pt>
                <c:pt idx="20">
                  <c:v>-0.058317451183452274</c:v>
                </c:pt>
                <c:pt idx="21">
                  <c:v>-0.03817936512353281</c:v>
                </c:pt>
                <c:pt idx="22">
                  <c:v>-0.04828992216929945</c:v>
                </c:pt>
                <c:pt idx="23">
                  <c:v>-0.0627452388046653</c:v>
                </c:pt>
                <c:pt idx="24">
                  <c:v>-0.021494594505397265</c:v>
                </c:pt>
                <c:pt idx="25">
                  <c:v>-0.001065948961339186</c:v>
                </c:pt>
                <c:pt idx="26">
                  <c:v>-0.019134343107562457</c:v>
                </c:pt>
                <c:pt idx="27">
                  <c:v>-0.03346397529974879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40869217"/>
        <c:axId val="32278634"/>
      </c:lineChart>
      <c:catAx>
        <c:axId val="40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78634"/>
        <c:crosses val="autoZero"/>
        <c:auto val="1"/>
        <c:lblOffset val="100"/>
        <c:noMultiLvlLbl val="0"/>
      </c:catAx>
      <c:valAx>
        <c:axId val="32278634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69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257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7"/>
          <c:w val="0.78575"/>
          <c:h val="0.779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'257'!$I$1:$I$29</c:f>
              <c:numCache>
                <c:ptCount val="29"/>
                <c:pt idx="0">
                  <c:v>0</c:v>
                </c:pt>
                <c:pt idx="1">
                  <c:v>-0.01316450621883341</c:v>
                </c:pt>
                <c:pt idx="2">
                  <c:v>-0.014572223230703802</c:v>
                </c:pt>
                <c:pt idx="3">
                  <c:v>0.009176831654792258</c:v>
                </c:pt>
                <c:pt idx="4">
                  <c:v>0.024273298353106376</c:v>
                </c:pt>
                <c:pt idx="5">
                  <c:v>0.024889785846505495</c:v>
                </c:pt>
                <c:pt idx="6">
                  <c:v>-0.0025553827624663766</c:v>
                </c:pt>
                <c:pt idx="7">
                  <c:v>-0.00964200566955871</c:v>
                </c:pt>
                <c:pt idx="8">
                  <c:v>-0.037209820778405595</c:v>
                </c:pt>
                <c:pt idx="9">
                  <c:v>-0.04393401486866233</c:v>
                </c:pt>
                <c:pt idx="10">
                  <c:v>-0.037918346669697914</c:v>
                </c:pt>
                <c:pt idx="11">
                  <c:v>-0.014035444576110626</c:v>
                </c:pt>
                <c:pt idx="12">
                  <c:v>0.018656275579183965</c:v>
                </c:pt>
                <c:pt idx="13">
                  <c:v>0.02269473902910664</c:v>
                </c:pt>
                <c:pt idx="14">
                  <c:v>0.022673433185831385</c:v>
                </c:pt>
                <c:pt idx="15">
                  <c:v>0.026175248483314234</c:v>
                </c:pt>
                <c:pt idx="16">
                  <c:v>0.05266826235432662</c:v>
                </c:pt>
                <c:pt idx="17">
                  <c:v>0.05780823138839558</c:v>
                </c:pt>
                <c:pt idx="18">
                  <c:v>0.04637834379786844</c:v>
                </c:pt>
                <c:pt idx="19">
                  <c:v>0.04478661407454278</c:v>
                </c:pt>
                <c:pt idx="20">
                  <c:v>0.032603733660658524</c:v>
                </c:pt>
                <c:pt idx="21">
                  <c:v>0.02163614699797957</c:v>
                </c:pt>
                <c:pt idx="22">
                  <c:v>0.02038279230072812</c:v>
                </c:pt>
                <c:pt idx="23">
                  <c:v>0.011476565771225578</c:v>
                </c:pt>
                <c:pt idx="24">
                  <c:v>0.008255972660584435</c:v>
                </c:pt>
                <c:pt idx="25">
                  <c:v>0.027722804715730062</c:v>
                </c:pt>
                <c:pt idx="26">
                  <c:v>0.03588757074881979</c:v>
                </c:pt>
                <c:pt idx="27">
                  <c:v>0.039447968757896495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22072251"/>
        <c:axId val="64432532"/>
      </c:lineChart>
      <c:catAx>
        <c:axId val="220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32532"/>
        <c:crosses val="autoZero"/>
        <c:auto val="1"/>
        <c:lblOffset val="100"/>
        <c:noMultiLvlLbl val="0"/>
      </c:catAx>
      <c:valAx>
        <c:axId val="64432532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72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39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7"/>
          <c:w val="0.78575"/>
          <c:h val="0.779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'39'!$I$1:$I$29</c:f>
              <c:numCache>
                <c:ptCount val="29"/>
                <c:pt idx="0">
                  <c:v>0</c:v>
                </c:pt>
                <c:pt idx="1">
                  <c:v>0.016340903468036794</c:v>
                </c:pt>
                <c:pt idx="2">
                  <c:v>-0.022308662021886277</c:v>
                </c:pt>
                <c:pt idx="3">
                  <c:v>-0.022220606620565186</c:v>
                </c:pt>
                <c:pt idx="4">
                  <c:v>-0.0018130397923056263</c:v>
                </c:pt>
                <c:pt idx="5">
                  <c:v>-0.016537349211863173</c:v>
                </c:pt>
                <c:pt idx="6">
                  <c:v>-0.06389167067309388</c:v>
                </c:pt>
                <c:pt idx="7">
                  <c:v>-0.07909591884000011</c:v>
                </c:pt>
                <c:pt idx="8">
                  <c:v>-0.059789413979425644</c:v>
                </c:pt>
                <c:pt idx="9">
                  <c:v>-0.0604584649687328</c:v>
                </c:pt>
                <c:pt idx="10">
                  <c:v>-0.04110694960575883</c:v>
                </c:pt>
                <c:pt idx="11">
                  <c:v>-0.030720415285802827</c:v>
                </c:pt>
                <c:pt idx="12">
                  <c:v>-0.06800299134548256</c:v>
                </c:pt>
                <c:pt idx="13">
                  <c:v>-0.06981458178125119</c:v>
                </c:pt>
                <c:pt idx="14">
                  <c:v>-0.049632280445333854</c:v>
                </c:pt>
                <c:pt idx="15">
                  <c:v>-0.01884994162096791</c:v>
                </c:pt>
                <c:pt idx="16">
                  <c:v>-0.056527401757102705</c:v>
                </c:pt>
                <c:pt idx="17">
                  <c:v>-0.06918815900922376</c:v>
                </c:pt>
                <c:pt idx="18">
                  <c:v>-0.04172563825874519</c:v>
                </c:pt>
                <c:pt idx="19">
                  <c:v>-0.06548405968950904</c:v>
                </c:pt>
                <c:pt idx="20">
                  <c:v>-0.06424729885781577</c:v>
                </c:pt>
                <c:pt idx="21">
                  <c:v>-0.06788387830660195</c:v>
                </c:pt>
                <c:pt idx="22">
                  <c:v>-0.04194428931355032</c:v>
                </c:pt>
                <c:pt idx="23">
                  <c:v>-0.04812770803621021</c:v>
                </c:pt>
                <c:pt idx="24">
                  <c:v>-0.0503733376289591</c:v>
                </c:pt>
                <c:pt idx="25">
                  <c:v>0.006766640259848952</c:v>
                </c:pt>
                <c:pt idx="26">
                  <c:v>0.05449389717812134</c:v>
                </c:pt>
                <c:pt idx="27">
                  <c:v>-0.006593204357631513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43021877"/>
        <c:axId val="51652574"/>
      </c:line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52574"/>
        <c:crosses val="autoZero"/>
        <c:auto val="1"/>
        <c:lblOffset val="100"/>
        <c:noMultiLvlLbl val="0"/>
      </c:catAx>
      <c:valAx>
        <c:axId val="51652574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21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268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7"/>
          <c:w val="0.78575"/>
          <c:h val="0.779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'268'!$I$1:$I$29</c:f>
              <c:numCache>
                <c:ptCount val="29"/>
                <c:pt idx="0">
                  <c:v>0</c:v>
                </c:pt>
                <c:pt idx="1">
                  <c:v>0.026517129128785955</c:v>
                </c:pt>
                <c:pt idx="2">
                  <c:v>0.02383597418801381</c:v>
                </c:pt>
                <c:pt idx="3">
                  <c:v>0.019735101671638083</c:v>
                </c:pt>
                <c:pt idx="4">
                  <c:v>-0.012551433916580423</c:v>
                </c:pt>
                <c:pt idx="5">
                  <c:v>-0.028094119447358734</c:v>
                </c:pt>
                <c:pt idx="6">
                  <c:v>-0.026839823964113274</c:v>
                </c:pt>
                <c:pt idx="7">
                  <c:v>-0.026796801910270993</c:v>
                </c:pt>
                <c:pt idx="8">
                  <c:v>-0.02100706438751826</c:v>
                </c:pt>
                <c:pt idx="9">
                  <c:v>-0.008528843217715631</c:v>
                </c:pt>
                <c:pt idx="10">
                  <c:v>0.030560734972045256</c:v>
                </c:pt>
                <c:pt idx="11">
                  <c:v>0.0429085070325074</c:v>
                </c:pt>
                <c:pt idx="12">
                  <c:v>0.019086975433060926</c:v>
                </c:pt>
                <c:pt idx="13">
                  <c:v>0.00737158439592446</c:v>
                </c:pt>
                <c:pt idx="14">
                  <c:v>0.019152092867630977</c:v>
                </c:pt>
                <c:pt idx="15">
                  <c:v>0.03657215255806501</c:v>
                </c:pt>
                <c:pt idx="16">
                  <c:v>0.050261576727129</c:v>
                </c:pt>
                <c:pt idx="17">
                  <c:v>0.03222844949157784</c:v>
                </c:pt>
                <c:pt idx="18">
                  <c:v>-0.012361117422395956</c:v>
                </c:pt>
                <c:pt idx="19">
                  <c:v>-0.0415466870748894</c:v>
                </c:pt>
                <c:pt idx="20">
                  <c:v>-0.03354483118925693</c:v>
                </c:pt>
                <c:pt idx="21">
                  <c:v>-0.0386483635456843</c:v>
                </c:pt>
                <c:pt idx="22">
                  <c:v>-0.026687865996152676</c:v>
                </c:pt>
                <c:pt idx="23">
                  <c:v>-0.02319163593632424</c:v>
                </c:pt>
                <c:pt idx="24">
                  <c:v>0.006351401548520597</c:v>
                </c:pt>
                <c:pt idx="25">
                  <c:v>0.033116880456921245</c:v>
                </c:pt>
                <c:pt idx="26">
                  <c:v>0.03181678390700956</c:v>
                </c:pt>
                <c:pt idx="27">
                  <c:v>-0.0026717759325274888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62219983"/>
        <c:axId val="23108936"/>
      </c:line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08936"/>
        <c:crosses val="autoZero"/>
        <c:auto val="1"/>
        <c:lblOffset val="100"/>
        <c:noMultiLvlLbl val="0"/>
      </c:catAx>
      <c:valAx>
        <c:axId val="23108936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219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474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7"/>
          <c:w val="0.78575"/>
          <c:h val="0.779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'474'!$I$1:$I$29</c:f>
              <c:numCache>
                <c:ptCount val="29"/>
                <c:pt idx="0">
                  <c:v>0</c:v>
                </c:pt>
                <c:pt idx="1">
                  <c:v>0.04358133800339864</c:v>
                </c:pt>
                <c:pt idx="2">
                  <c:v>0.07236773251174103</c:v>
                </c:pt>
                <c:pt idx="3">
                  <c:v>0.09130127778284305</c:v>
                </c:pt>
                <c:pt idx="4">
                  <c:v>0.07988954941751034</c:v>
                </c:pt>
                <c:pt idx="5">
                  <c:v>0.06575921132694067</c:v>
                </c:pt>
                <c:pt idx="6">
                  <c:v>0.05721500358267764</c:v>
                </c:pt>
                <c:pt idx="7">
                  <c:v>0.058927335640939604</c:v>
                </c:pt>
                <c:pt idx="8">
                  <c:v>0.051105715150542574</c:v>
                </c:pt>
                <c:pt idx="9">
                  <c:v>0.028034193415712963</c:v>
                </c:pt>
                <c:pt idx="10">
                  <c:v>0.045466634034259934</c:v>
                </c:pt>
                <c:pt idx="11">
                  <c:v>0.018664437728374395</c:v>
                </c:pt>
                <c:pt idx="12">
                  <c:v>0.003570368675219829</c:v>
                </c:pt>
                <c:pt idx="13">
                  <c:v>0.00753876386445794</c:v>
                </c:pt>
                <c:pt idx="14">
                  <c:v>0.025318847500822583</c:v>
                </c:pt>
                <c:pt idx="15">
                  <c:v>-0.006215700291687817</c:v>
                </c:pt>
                <c:pt idx="16">
                  <c:v>0.022406884887730877</c:v>
                </c:pt>
                <c:pt idx="17">
                  <c:v>0.014820879647868213</c:v>
                </c:pt>
                <c:pt idx="18">
                  <c:v>0.002768191797340433</c:v>
                </c:pt>
                <c:pt idx="19">
                  <c:v>-0.012464684588967719</c:v>
                </c:pt>
                <c:pt idx="20">
                  <c:v>-0.03665901001119545</c:v>
                </c:pt>
                <c:pt idx="21">
                  <c:v>-0.027794848346400454</c:v>
                </c:pt>
                <c:pt idx="22">
                  <c:v>-0.009359331080958384</c:v>
                </c:pt>
                <c:pt idx="23">
                  <c:v>0.01118119228705175</c:v>
                </c:pt>
                <c:pt idx="24">
                  <c:v>0.05062708643483069</c:v>
                </c:pt>
                <c:pt idx="25">
                  <c:v>0.07665590542711433</c:v>
                </c:pt>
                <c:pt idx="26">
                  <c:v>0.04617525430188309</c:v>
                </c:pt>
                <c:pt idx="27">
                  <c:v>0.02140960269012094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6653833"/>
        <c:axId val="59884498"/>
      </c:lineChart>
      <c:catAx>
        <c:axId val="665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84498"/>
        <c:crosses val="autoZero"/>
        <c:auto val="1"/>
        <c:lblOffset val="100"/>
        <c:noMultiLvlLbl val="0"/>
      </c:catAx>
      <c:valAx>
        <c:axId val="59884498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3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508</a:t>
            </a:r>
          </a:p>
        </c:rich>
      </c:tx>
      <c:layout>
        <c:manualLayout>
          <c:xMode val="factor"/>
          <c:yMode val="factor"/>
          <c:x val="0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7"/>
          <c:w val="0.78575"/>
          <c:h val="0.779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'508'!$I$1:$I$29</c:f>
              <c:numCache>
                <c:ptCount val="29"/>
                <c:pt idx="0">
                  <c:v>0</c:v>
                </c:pt>
                <c:pt idx="1">
                  <c:v>0.1090627218780564</c:v>
                </c:pt>
                <c:pt idx="2">
                  <c:v>0.10715441213931007</c:v>
                </c:pt>
                <c:pt idx="3">
                  <c:v>0.047154349124389455</c:v>
                </c:pt>
                <c:pt idx="4">
                  <c:v>-0.027571388579666428</c:v>
                </c:pt>
                <c:pt idx="5">
                  <c:v>-0.004308088514538122</c:v>
                </c:pt>
                <c:pt idx="6">
                  <c:v>0.01739998909806742</c:v>
                </c:pt>
                <c:pt idx="7">
                  <c:v>0.01896714325356777</c:v>
                </c:pt>
                <c:pt idx="8">
                  <c:v>0.008641278585189871</c:v>
                </c:pt>
                <c:pt idx="9">
                  <c:v>-0.005687196143348894</c:v>
                </c:pt>
                <c:pt idx="10">
                  <c:v>0.02865495589149361</c:v>
                </c:pt>
                <c:pt idx="11">
                  <c:v>0.04828684545694495</c:v>
                </c:pt>
                <c:pt idx="12">
                  <c:v>-0.008992360517042164</c:v>
                </c:pt>
                <c:pt idx="13">
                  <c:v>-0.025149035718032967</c:v>
                </c:pt>
                <c:pt idx="14">
                  <c:v>0.003131052299839343</c:v>
                </c:pt>
                <c:pt idx="15">
                  <c:v>0.028341212090419454</c:v>
                </c:pt>
                <c:pt idx="16">
                  <c:v>0.03912747847219783</c:v>
                </c:pt>
                <c:pt idx="17">
                  <c:v>-0.02897861153415493</c:v>
                </c:pt>
                <c:pt idx="18">
                  <c:v>-0.030929686414198174</c:v>
                </c:pt>
                <c:pt idx="19">
                  <c:v>-0.06400022467132149</c:v>
                </c:pt>
                <c:pt idx="20">
                  <c:v>-0.04495076913179069</c:v>
                </c:pt>
                <c:pt idx="21">
                  <c:v>-0.06663368663939732</c:v>
                </c:pt>
                <c:pt idx="22">
                  <c:v>-0.09089440277741964</c:v>
                </c:pt>
                <c:pt idx="23">
                  <c:v>-0.04154740619587784</c:v>
                </c:pt>
                <c:pt idx="24">
                  <c:v>0.050511868297167695</c:v>
                </c:pt>
                <c:pt idx="25">
                  <c:v>0.10479210855003174</c:v>
                </c:pt>
                <c:pt idx="26">
                  <c:v>0.08649787910498913</c:v>
                </c:pt>
                <c:pt idx="27">
                  <c:v>0.0004315758358968205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2089571"/>
        <c:axId val="18806140"/>
      </c:lineChart>
      <c:catAx>
        <c:axId val="208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06140"/>
        <c:crosses val="autoZero"/>
        <c:auto val="1"/>
        <c:lblOffset val="100"/>
        <c:noMultiLvlLbl val="0"/>
      </c:catAx>
      <c:valAx>
        <c:axId val="18806140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9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radius 520</a:t>
            </a:r>
          </a:p>
        </c:rich>
      </c:tx>
      <c:layout>
        <c:manualLayout>
          <c:xMode val="factor"/>
          <c:yMode val="factor"/>
          <c:x val="-0.010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7"/>
          <c:w val="0.78575"/>
          <c:h val="0.779"/>
        </c:manualLayout>
      </c:layout>
      <c:lineChart>
        <c:grouping val="standard"/>
        <c:varyColors val="0"/>
        <c:ser>
          <c:idx val="0"/>
          <c:order val="0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'520'!$I$1:$I$29</c:f>
              <c:numCache>
                <c:ptCount val="29"/>
                <c:pt idx="0">
                  <c:v>0</c:v>
                </c:pt>
                <c:pt idx="1">
                  <c:v>0.026303187170771458</c:v>
                </c:pt>
                <c:pt idx="2">
                  <c:v>0.0405866615146169</c:v>
                </c:pt>
                <c:pt idx="3">
                  <c:v>0.003486252765570519</c:v>
                </c:pt>
                <c:pt idx="4">
                  <c:v>-0.01627552826916004</c:v>
                </c:pt>
                <c:pt idx="5">
                  <c:v>0.0049212336558003555</c:v>
                </c:pt>
                <c:pt idx="6">
                  <c:v>0.0061456060739505936</c:v>
                </c:pt>
                <c:pt idx="7">
                  <c:v>0.032899938378431</c:v>
                </c:pt>
                <c:pt idx="8">
                  <c:v>0.057838620436328425</c:v>
                </c:pt>
                <c:pt idx="9">
                  <c:v>0.07369917316062899</c:v>
                </c:pt>
                <c:pt idx="10">
                  <c:v>0.08248357781884164</c:v>
                </c:pt>
                <c:pt idx="11">
                  <c:v>0.07968727277911825</c:v>
                </c:pt>
                <c:pt idx="12">
                  <c:v>0.08760618489646946</c:v>
                </c:pt>
                <c:pt idx="13">
                  <c:v>0.09713661562184084</c:v>
                </c:pt>
                <c:pt idx="14">
                  <c:v>0.10749877683209996</c:v>
                </c:pt>
                <c:pt idx="15">
                  <c:v>0.08618392235419314</c:v>
                </c:pt>
                <c:pt idx="16">
                  <c:v>0.11653598361350834</c:v>
                </c:pt>
                <c:pt idx="17">
                  <c:v>0.06734912973765247</c:v>
                </c:pt>
                <c:pt idx="18">
                  <c:v>0.02581593405961649</c:v>
                </c:pt>
                <c:pt idx="19">
                  <c:v>0.010018912411549771</c:v>
                </c:pt>
                <c:pt idx="20">
                  <c:v>0.02021700453086675</c:v>
                </c:pt>
                <c:pt idx="21">
                  <c:v>0.03671809602977086</c:v>
                </c:pt>
                <c:pt idx="22">
                  <c:v>0.04470867312201943</c:v>
                </c:pt>
                <c:pt idx="23">
                  <c:v>0.017151846069058937</c:v>
                </c:pt>
                <c:pt idx="24">
                  <c:v>0.026518344631081756</c:v>
                </c:pt>
                <c:pt idx="25">
                  <c:v>0.06275928420469315</c:v>
                </c:pt>
                <c:pt idx="26">
                  <c:v>0.07432750101118027</c:v>
                </c:pt>
                <c:pt idx="27">
                  <c:v>-0.0011635899646519413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5037533"/>
        <c:axId val="46902342"/>
      </c:line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02342"/>
        <c:crosses val="autoZero"/>
        <c:auto val="1"/>
        <c:lblOffset val="100"/>
        <c:noMultiLvlLbl val="0"/>
      </c:catAx>
      <c:valAx>
        <c:axId val="46902342"/>
        <c:scaling>
          <c:orientation val="minMax"/>
          <c:max val="0.2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37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1!$E$1:$E$29</c:f>
              <c:numCache>
                <c:ptCount val="29"/>
                <c:pt idx="0">
                  <c:v>-0.017</c:v>
                </c:pt>
                <c:pt idx="1">
                  <c:v>-0.057</c:v>
                </c:pt>
                <c:pt idx="2">
                  <c:v>-0.07</c:v>
                </c:pt>
                <c:pt idx="3">
                  <c:v>-0.085</c:v>
                </c:pt>
                <c:pt idx="4">
                  <c:v>-0.082</c:v>
                </c:pt>
                <c:pt idx="5">
                  <c:v>-0.101</c:v>
                </c:pt>
                <c:pt idx="6">
                  <c:v>-0.087</c:v>
                </c:pt>
                <c:pt idx="7">
                  <c:v>-0.041</c:v>
                </c:pt>
                <c:pt idx="8">
                  <c:v>-0.019</c:v>
                </c:pt>
                <c:pt idx="9">
                  <c:v>-0.015</c:v>
                </c:pt>
                <c:pt idx="10">
                  <c:v>-0.009</c:v>
                </c:pt>
                <c:pt idx="11">
                  <c:v>0.041</c:v>
                </c:pt>
                <c:pt idx="12">
                  <c:v>0.064</c:v>
                </c:pt>
                <c:pt idx="13">
                  <c:v>0.055</c:v>
                </c:pt>
                <c:pt idx="14">
                  <c:v>0.052</c:v>
                </c:pt>
                <c:pt idx="15">
                  <c:v>0.074</c:v>
                </c:pt>
                <c:pt idx="16">
                  <c:v>0.058</c:v>
                </c:pt>
                <c:pt idx="17">
                  <c:v>0.047</c:v>
                </c:pt>
                <c:pt idx="18">
                  <c:v>0.019</c:v>
                </c:pt>
                <c:pt idx="19">
                  <c:v>0.02</c:v>
                </c:pt>
                <c:pt idx="20">
                  <c:v>0.025</c:v>
                </c:pt>
                <c:pt idx="21">
                  <c:v>0.025</c:v>
                </c:pt>
                <c:pt idx="22">
                  <c:v>0.023</c:v>
                </c:pt>
                <c:pt idx="23">
                  <c:v>0.013</c:v>
                </c:pt>
                <c:pt idx="24">
                  <c:v>0.03</c:v>
                </c:pt>
                <c:pt idx="25">
                  <c:v>0.045</c:v>
                </c:pt>
                <c:pt idx="26">
                  <c:v>0.028</c:v>
                </c:pt>
                <c:pt idx="27">
                  <c:v>-0.009</c:v>
                </c:pt>
                <c:pt idx="28">
                  <c:v>-0.046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1!$F$1:$F$29</c:f>
              <c:numCache>
                <c:ptCount val="29"/>
                <c:pt idx="0">
                  <c:v>0.019</c:v>
                </c:pt>
                <c:pt idx="1">
                  <c:v>0.018</c:v>
                </c:pt>
                <c:pt idx="2">
                  <c:v>0</c:v>
                </c:pt>
                <c:pt idx="3">
                  <c:v>-0.012</c:v>
                </c:pt>
                <c:pt idx="4">
                  <c:v>-0.023</c:v>
                </c:pt>
                <c:pt idx="5">
                  <c:v>-0.027</c:v>
                </c:pt>
                <c:pt idx="6">
                  <c:v>-0.018</c:v>
                </c:pt>
                <c:pt idx="7">
                  <c:v>0.004</c:v>
                </c:pt>
                <c:pt idx="8">
                  <c:v>-0.001</c:v>
                </c:pt>
                <c:pt idx="9">
                  <c:v>-0.009</c:v>
                </c:pt>
                <c:pt idx="10">
                  <c:v>-0.018</c:v>
                </c:pt>
                <c:pt idx="11">
                  <c:v>-0.052</c:v>
                </c:pt>
                <c:pt idx="12">
                  <c:v>-0.068</c:v>
                </c:pt>
                <c:pt idx="13">
                  <c:v>-0.065</c:v>
                </c:pt>
                <c:pt idx="14">
                  <c:v>-0.041</c:v>
                </c:pt>
                <c:pt idx="15">
                  <c:v>0.007</c:v>
                </c:pt>
                <c:pt idx="16">
                  <c:v>0.009</c:v>
                </c:pt>
                <c:pt idx="17">
                  <c:v>-0.006</c:v>
                </c:pt>
                <c:pt idx="18">
                  <c:v>-0.017</c:v>
                </c:pt>
                <c:pt idx="19">
                  <c:v>-0.009</c:v>
                </c:pt>
                <c:pt idx="20">
                  <c:v>0.022</c:v>
                </c:pt>
                <c:pt idx="21">
                  <c:v>0.032</c:v>
                </c:pt>
                <c:pt idx="22">
                  <c:v>0.026</c:v>
                </c:pt>
                <c:pt idx="23">
                  <c:v>0.021</c:v>
                </c:pt>
                <c:pt idx="24">
                  <c:v>0.037</c:v>
                </c:pt>
                <c:pt idx="25">
                  <c:v>0.031</c:v>
                </c:pt>
                <c:pt idx="26">
                  <c:v>0.014</c:v>
                </c:pt>
                <c:pt idx="27">
                  <c:v>-0.019</c:v>
                </c:pt>
                <c:pt idx="28">
                  <c:v>-0.033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1!$G$1:$G$29</c:f>
              <c:numCache>
                <c:ptCount val="29"/>
                <c:pt idx="0">
                  <c:v>0.025495097567963924</c:v>
                </c:pt>
                <c:pt idx="1">
                  <c:v>0.05977457653551383</c:v>
                </c:pt>
                <c:pt idx="2">
                  <c:v>0.07</c:v>
                </c:pt>
                <c:pt idx="3">
                  <c:v>0.08584287972802404</c:v>
                </c:pt>
                <c:pt idx="4">
                  <c:v>0.08516454661418682</c:v>
                </c:pt>
                <c:pt idx="5">
                  <c:v>0.10454664030948102</c:v>
                </c:pt>
                <c:pt idx="6">
                  <c:v>0.08884255736976508</c:v>
                </c:pt>
                <c:pt idx="7">
                  <c:v>0.041194659848091966</c:v>
                </c:pt>
                <c:pt idx="8">
                  <c:v>0.019026297590440448</c:v>
                </c:pt>
                <c:pt idx="9">
                  <c:v>0.017492855684535902</c:v>
                </c:pt>
                <c:pt idx="10">
                  <c:v>0.020124611797498106</c:v>
                </c:pt>
                <c:pt idx="11">
                  <c:v>0.06621933252457321</c:v>
                </c:pt>
                <c:pt idx="12">
                  <c:v>0.09338094023943001</c:v>
                </c:pt>
                <c:pt idx="13">
                  <c:v>0.08514693182963201</c:v>
                </c:pt>
                <c:pt idx="14">
                  <c:v>0.06621933252457321</c:v>
                </c:pt>
                <c:pt idx="15">
                  <c:v>0.07433034373659253</c:v>
                </c:pt>
                <c:pt idx="16">
                  <c:v>0.05869412236331675</c:v>
                </c:pt>
                <c:pt idx="17">
                  <c:v>0.04738143096192853</c:v>
                </c:pt>
                <c:pt idx="18">
                  <c:v>0.025495097567963924</c:v>
                </c:pt>
                <c:pt idx="19">
                  <c:v>0.021931712199461308</c:v>
                </c:pt>
                <c:pt idx="20">
                  <c:v>0.03330165161069343</c:v>
                </c:pt>
                <c:pt idx="21">
                  <c:v>0.040607881008493905</c:v>
                </c:pt>
                <c:pt idx="22">
                  <c:v>0.03471310991541956</c:v>
                </c:pt>
                <c:pt idx="23">
                  <c:v>0.02469817807045694</c:v>
                </c:pt>
                <c:pt idx="24">
                  <c:v>0.04763402145525821</c:v>
                </c:pt>
                <c:pt idx="25">
                  <c:v>0.054644304369257005</c:v>
                </c:pt>
                <c:pt idx="26">
                  <c:v>0.03130495168499706</c:v>
                </c:pt>
                <c:pt idx="27">
                  <c:v>0.02102379604162864</c:v>
                </c:pt>
                <c:pt idx="28">
                  <c:v>0.056612719418872644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1!$H$1:$H$29</c:f>
              <c:numCache>
                <c:ptCount val="29"/>
                <c:pt idx="0">
                  <c:v>0.025495097567963924</c:v>
                </c:pt>
                <c:pt idx="1">
                  <c:v>0.02660644120549638</c:v>
                </c:pt>
                <c:pt idx="2">
                  <c:v>0.027717784843028833</c:v>
                </c:pt>
                <c:pt idx="3">
                  <c:v>0.028829128480561288</c:v>
                </c:pt>
                <c:pt idx="4">
                  <c:v>0.02994047211809374</c:v>
                </c:pt>
                <c:pt idx="5">
                  <c:v>0.031051815755626197</c:v>
                </c:pt>
                <c:pt idx="6">
                  <c:v>0.03216315939315865</c:v>
                </c:pt>
                <c:pt idx="7">
                  <c:v>0.0332745030306911</c:v>
                </c:pt>
                <c:pt idx="8">
                  <c:v>0.03438584666822356</c:v>
                </c:pt>
                <c:pt idx="9">
                  <c:v>0.035497190305756016</c:v>
                </c:pt>
                <c:pt idx="10">
                  <c:v>0.03660853394328847</c:v>
                </c:pt>
                <c:pt idx="11">
                  <c:v>0.03771987758082092</c:v>
                </c:pt>
                <c:pt idx="12">
                  <c:v>0.038831221218353376</c:v>
                </c:pt>
                <c:pt idx="13">
                  <c:v>0.03994256485588583</c:v>
                </c:pt>
                <c:pt idx="14">
                  <c:v>0.04105390849341828</c:v>
                </c:pt>
                <c:pt idx="15">
                  <c:v>0.04216525213095074</c:v>
                </c:pt>
                <c:pt idx="16">
                  <c:v>0.043276595768483195</c:v>
                </c:pt>
                <c:pt idx="17">
                  <c:v>0.044387939406015646</c:v>
                </c:pt>
                <c:pt idx="18">
                  <c:v>0.0454992830435481</c:v>
                </c:pt>
                <c:pt idx="19">
                  <c:v>0.046610626681080555</c:v>
                </c:pt>
                <c:pt idx="20">
                  <c:v>0.04772197031861301</c:v>
                </c:pt>
                <c:pt idx="21">
                  <c:v>0.04883331395614546</c:v>
                </c:pt>
                <c:pt idx="22">
                  <c:v>0.049944657593677916</c:v>
                </c:pt>
                <c:pt idx="23">
                  <c:v>0.051056001231210374</c:v>
                </c:pt>
                <c:pt idx="24">
                  <c:v>0.052167344868742825</c:v>
                </c:pt>
                <c:pt idx="25">
                  <c:v>0.053278688506275276</c:v>
                </c:pt>
                <c:pt idx="26">
                  <c:v>0.054390032143807734</c:v>
                </c:pt>
                <c:pt idx="27">
                  <c:v>0.05550137578134019</c:v>
                </c:pt>
                <c:pt idx="28">
                  <c:v>0.05661271941887264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1!$J$1:$J$29</c:f>
              <c:numCache>
                <c:ptCount val="29"/>
                <c:pt idx="0">
                  <c:v>-0.017</c:v>
                </c:pt>
                <c:pt idx="1">
                  <c:v>-0.018035714285714287</c:v>
                </c:pt>
                <c:pt idx="2">
                  <c:v>-0.019071428571428573</c:v>
                </c:pt>
                <c:pt idx="3">
                  <c:v>-0.020107142857142858</c:v>
                </c:pt>
                <c:pt idx="4">
                  <c:v>-0.021142857142857144</c:v>
                </c:pt>
                <c:pt idx="5">
                  <c:v>-0.02217857142857143</c:v>
                </c:pt>
                <c:pt idx="6">
                  <c:v>-0.023214285714285715</c:v>
                </c:pt>
                <c:pt idx="7">
                  <c:v>-0.02425</c:v>
                </c:pt>
                <c:pt idx="8">
                  <c:v>-0.025285714285714286</c:v>
                </c:pt>
                <c:pt idx="9">
                  <c:v>-0.026321428571428572</c:v>
                </c:pt>
                <c:pt idx="10">
                  <c:v>-0.027357142857142858</c:v>
                </c:pt>
                <c:pt idx="11">
                  <c:v>-0.028392857142857143</c:v>
                </c:pt>
                <c:pt idx="12">
                  <c:v>-0.02942857142857143</c:v>
                </c:pt>
                <c:pt idx="13">
                  <c:v>-0.030464285714285715</c:v>
                </c:pt>
                <c:pt idx="14">
                  <c:v>-0.0315</c:v>
                </c:pt>
                <c:pt idx="15">
                  <c:v>-0.032535714285714286</c:v>
                </c:pt>
                <c:pt idx="16">
                  <c:v>-0.03357142857142857</c:v>
                </c:pt>
                <c:pt idx="17">
                  <c:v>-0.03460714285714286</c:v>
                </c:pt>
                <c:pt idx="18">
                  <c:v>-0.03564285714285714</c:v>
                </c:pt>
                <c:pt idx="19">
                  <c:v>-0.03667857142857143</c:v>
                </c:pt>
                <c:pt idx="20">
                  <c:v>-0.037714285714285714</c:v>
                </c:pt>
                <c:pt idx="21">
                  <c:v>-0.03875</c:v>
                </c:pt>
                <c:pt idx="22">
                  <c:v>-0.039785714285714285</c:v>
                </c:pt>
                <c:pt idx="23">
                  <c:v>-0.04082142857142857</c:v>
                </c:pt>
                <c:pt idx="24">
                  <c:v>-0.04185714285714286</c:v>
                </c:pt>
                <c:pt idx="25">
                  <c:v>-0.04289285714285714</c:v>
                </c:pt>
                <c:pt idx="26">
                  <c:v>-0.04392857142857143</c:v>
                </c:pt>
                <c:pt idx="27">
                  <c:v>-0.044964285714285714</c:v>
                </c:pt>
                <c:pt idx="28">
                  <c:v>-0.046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1!$L$1:$L$29</c:f>
              <c:numCache>
                <c:ptCount val="29"/>
                <c:pt idx="0">
                  <c:v>0.019</c:v>
                </c:pt>
                <c:pt idx="1">
                  <c:v>0.017142857142857144</c:v>
                </c:pt>
                <c:pt idx="2">
                  <c:v>0.015285714285714284</c:v>
                </c:pt>
                <c:pt idx="3">
                  <c:v>0.013428571428571429</c:v>
                </c:pt>
                <c:pt idx="4">
                  <c:v>0.01157142857142857</c:v>
                </c:pt>
                <c:pt idx="5">
                  <c:v>0.009714285714285713</c:v>
                </c:pt>
                <c:pt idx="6">
                  <c:v>0.007857142857142856</c:v>
                </c:pt>
                <c:pt idx="7">
                  <c:v>0.005999999999999998</c:v>
                </c:pt>
                <c:pt idx="8">
                  <c:v>0.004142857142857141</c:v>
                </c:pt>
                <c:pt idx="9">
                  <c:v>0.0022857142857142833</c:v>
                </c:pt>
                <c:pt idx="10">
                  <c:v>0.00042857142857142747</c:v>
                </c:pt>
                <c:pt idx="11">
                  <c:v>-0.0014285714285714318</c:v>
                </c:pt>
                <c:pt idx="12">
                  <c:v>-0.0032857142857142876</c:v>
                </c:pt>
                <c:pt idx="13">
                  <c:v>-0.005142857142857147</c:v>
                </c:pt>
                <c:pt idx="14">
                  <c:v>-0.007000000000000003</c:v>
                </c:pt>
                <c:pt idx="15">
                  <c:v>-0.008857142857142862</c:v>
                </c:pt>
                <c:pt idx="16">
                  <c:v>-0.010714285714285718</c:v>
                </c:pt>
                <c:pt idx="17">
                  <c:v>-0.012571428571428577</c:v>
                </c:pt>
                <c:pt idx="18">
                  <c:v>-0.014428571428571433</c:v>
                </c:pt>
                <c:pt idx="19">
                  <c:v>-0.01628571428571429</c:v>
                </c:pt>
                <c:pt idx="20">
                  <c:v>-0.018142857142857145</c:v>
                </c:pt>
                <c:pt idx="21">
                  <c:v>-0.020000000000000007</c:v>
                </c:pt>
                <c:pt idx="22">
                  <c:v>-0.021857142857142863</c:v>
                </c:pt>
                <c:pt idx="23">
                  <c:v>-0.02371428571428572</c:v>
                </c:pt>
                <c:pt idx="24">
                  <c:v>-0.025571428571428575</c:v>
                </c:pt>
                <c:pt idx="25">
                  <c:v>-0.02742857142857143</c:v>
                </c:pt>
                <c:pt idx="26">
                  <c:v>-0.029285714285714293</c:v>
                </c:pt>
                <c:pt idx="27">
                  <c:v>-0.03114285714285715</c:v>
                </c:pt>
                <c:pt idx="28">
                  <c:v>-0.033</c:v>
                </c:pt>
              </c:numCache>
            </c:numRef>
          </c:val>
          <c:smooth val="0"/>
        </c:ser>
        <c:marker val="1"/>
        <c:axId val="30312601"/>
        <c:axId val="4377954"/>
      </c:lineChart>
      <c:catAx>
        <c:axId val="3031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7954"/>
        <c:crosses val="autoZero"/>
        <c:auto val="1"/>
        <c:lblOffset val="100"/>
        <c:noMultiLvlLbl val="0"/>
      </c:catAx>
      <c:valAx>
        <c:axId val="4377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12601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latin typeface="Arial"/>
                <a:ea typeface="Arial"/>
                <a:cs typeface="Arial"/>
              </a:rPr>
              <a:t>type 2 all straws radius vs. length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29"/>
          <c:w val="0.69725"/>
          <c:h val="0.76425"/>
        </c:manualLayout>
      </c:layout>
      <c:lineChart>
        <c:grouping val="standard"/>
        <c:varyColors val="0"/>
        <c:ser>
          <c:idx val="0"/>
          <c:order val="0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1!$I$1:$I$29</c:f>
              <c:numCache>
                <c:ptCount val="29"/>
                <c:pt idx="0">
                  <c:v>0</c:v>
                </c:pt>
                <c:pt idx="1">
                  <c:v>0.03316813533001745</c:v>
                </c:pt>
                <c:pt idx="2">
                  <c:v>0.04228221515697117</c:v>
                </c:pt>
                <c:pt idx="3">
                  <c:v>0.05701375124746275</c:v>
                </c:pt>
                <c:pt idx="4">
                  <c:v>0.05522407449609308</c:v>
                </c:pt>
                <c:pt idx="5">
                  <c:v>0.07349482455385482</c:v>
                </c:pt>
                <c:pt idx="6">
                  <c:v>0.056679397976606434</c:v>
                </c:pt>
                <c:pt idx="7">
                  <c:v>0.007920156817400867</c:v>
                </c:pt>
                <c:pt idx="8">
                  <c:v>-0.01535954907778311</c:v>
                </c:pt>
                <c:pt idx="9">
                  <c:v>-0.018004334621220114</c:v>
                </c:pt>
                <c:pt idx="10">
                  <c:v>-0.01648392214579036</c:v>
                </c:pt>
                <c:pt idx="11">
                  <c:v>0.028499454943752292</c:v>
                </c:pt>
                <c:pt idx="12">
                  <c:v>0.05454971902107664</c:v>
                </c:pt>
                <c:pt idx="13">
                  <c:v>0.045204366973746184</c:v>
                </c:pt>
                <c:pt idx="14">
                  <c:v>0.02516542403115493</c:v>
                </c:pt>
                <c:pt idx="15">
                  <c:v>0.032165091605641793</c:v>
                </c:pt>
                <c:pt idx="16">
                  <c:v>0.015417526594833558</c:v>
                </c:pt>
                <c:pt idx="17">
                  <c:v>0.002993491555912886</c:v>
                </c:pt>
                <c:pt idx="18">
                  <c:v>-0.020004185475584173</c:v>
                </c:pt>
                <c:pt idx="19">
                  <c:v>-0.024678914481619248</c:v>
                </c:pt>
                <c:pt idx="20">
                  <c:v>-0.014420318707919585</c:v>
                </c:pt>
                <c:pt idx="21">
                  <c:v>-0.008225432947651552</c:v>
                </c:pt>
                <c:pt idx="22">
                  <c:v>-0.015231547678258357</c:v>
                </c:pt>
                <c:pt idx="23">
                  <c:v>-0.026357823160753434</c:v>
                </c:pt>
                <c:pt idx="24">
                  <c:v>-0.004533323413484613</c:v>
                </c:pt>
                <c:pt idx="25">
                  <c:v>0.0013656158629817283</c:v>
                </c:pt>
                <c:pt idx="26">
                  <c:v>-0.023085080458810678</c:v>
                </c:pt>
                <c:pt idx="27">
                  <c:v>-0.03447757973971155</c:v>
                </c:pt>
                <c:pt idx="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'10'!$I$1:$I$29</c:f>
              <c:numCache>
                <c:ptCount val="29"/>
                <c:pt idx="0">
                  <c:v>0</c:v>
                </c:pt>
                <c:pt idx="1">
                  <c:v>-0.00924907710461012</c:v>
                </c:pt>
                <c:pt idx="2">
                  <c:v>0.002203071105445993</c:v>
                </c:pt>
                <c:pt idx="3">
                  <c:v>0.043390954117486565</c:v>
                </c:pt>
                <c:pt idx="4">
                  <c:v>0.055667305091266876</c:v>
                </c:pt>
                <c:pt idx="5">
                  <c:v>0.0682417007918987</c:v>
                </c:pt>
                <c:pt idx="6">
                  <c:v>0.01326215373684772</c:v>
                </c:pt>
                <c:pt idx="7">
                  <c:v>-0.0043892925576398956</c:v>
                </c:pt>
                <c:pt idx="8">
                  <c:v>-0.006318825300989296</c:v>
                </c:pt>
                <c:pt idx="9">
                  <c:v>0.008055943255313724</c:v>
                </c:pt>
                <c:pt idx="10">
                  <c:v>0.013806783940554665</c:v>
                </c:pt>
                <c:pt idx="11">
                  <c:v>0.008732180147808397</c:v>
                </c:pt>
                <c:pt idx="12">
                  <c:v>-0.028179629362798643</c:v>
                </c:pt>
                <c:pt idx="13">
                  <c:v>-0.04603727247259844</c:v>
                </c:pt>
                <c:pt idx="14">
                  <c:v>-0.008516093175933742</c:v>
                </c:pt>
                <c:pt idx="15">
                  <c:v>0.025459358941219645</c:v>
                </c:pt>
                <c:pt idx="16">
                  <c:v>0.02504362286555674</c:v>
                </c:pt>
                <c:pt idx="17">
                  <c:v>0.007647757211791215</c:v>
                </c:pt>
                <c:pt idx="18">
                  <c:v>-0.01652500931803877</c:v>
                </c:pt>
                <c:pt idx="19">
                  <c:v>-0.06544890081067274</c:v>
                </c:pt>
                <c:pt idx="20">
                  <c:v>-0.05588858807839305</c:v>
                </c:pt>
                <c:pt idx="21">
                  <c:v>-0.061026324678673624</c:v>
                </c:pt>
                <c:pt idx="22">
                  <c:v>-0.06388461965327749</c:v>
                </c:pt>
                <c:pt idx="23">
                  <c:v>-0.05641320633416541</c:v>
                </c:pt>
                <c:pt idx="24">
                  <c:v>-0.050429962112936516</c:v>
                </c:pt>
                <c:pt idx="25">
                  <c:v>-0.01681798666223036</c:v>
                </c:pt>
                <c:pt idx="26">
                  <c:v>-0.01500559300869371</c:v>
                </c:pt>
                <c:pt idx="27">
                  <c:v>-0.033168049290474746</c:v>
                </c:pt>
                <c:pt idx="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39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'39'!$I$1:$I$29</c:f>
              <c:numCache>
                <c:ptCount val="29"/>
                <c:pt idx="0">
                  <c:v>0</c:v>
                </c:pt>
                <c:pt idx="1">
                  <c:v>0.016340903468036794</c:v>
                </c:pt>
                <c:pt idx="2">
                  <c:v>-0.022308662021886277</c:v>
                </c:pt>
                <c:pt idx="3">
                  <c:v>-0.022220606620565186</c:v>
                </c:pt>
                <c:pt idx="4">
                  <c:v>-0.0018130397923056263</c:v>
                </c:pt>
                <c:pt idx="5">
                  <c:v>-0.016537349211863173</c:v>
                </c:pt>
                <c:pt idx="6">
                  <c:v>-0.06389167067309388</c:v>
                </c:pt>
                <c:pt idx="7">
                  <c:v>-0.07909591884000011</c:v>
                </c:pt>
                <c:pt idx="8">
                  <c:v>-0.059789413979425644</c:v>
                </c:pt>
                <c:pt idx="9">
                  <c:v>-0.0604584649687328</c:v>
                </c:pt>
                <c:pt idx="10">
                  <c:v>-0.04110694960575883</c:v>
                </c:pt>
                <c:pt idx="11">
                  <c:v>-0.030720415285802827</c:v>
                </c:pt>
                <c:pt idx="12">
                  <c:v>-0.06800299134548256</c:v>
                </c:pt>
                <c:pt idx="13">
                  <c:v>-0.06981458178125119</c:v>
                </c:pt>
                <c:pt idx="14">
                  <c:v>-0.049632280445333854</c:v>
                </c:pt>
                <c:pt idx="15">
                  <c:v>-0.01884994162096791</c:v>
                </c:pt>
                <c:pt idx="16">
                  <c:v>-0.056527401757102705</c:v>
                </c:pt>
                <c:pt idx="17">
                  <c:v>-0.06918815900922376</c:v>
                </c:pt>
                <c:pt idx="18">
                  <c:v>-0.04172563825874519</c:v>
                </c:pt>
                <c:pt idx="19">
                  <c:v>-0.06548405968950904</c:v>
                </c:pt>
                <c:pt idx="20">
                  <c:v>-0.06424729885781577</c:v>
                </c:pt>
                <c:pt idx="21">
                  <c:v>-0.06788387830660195</c:v>
                </c:pt>
                <c:pt idx="22">
                  <c:v>-0.04194428931355032</c:v>
                </c:pt>
                <c:pt idx="23">
                  <c:v>-0.04812770803621021</c:v>
                </c:pt>
                <c:pt idx="24">
                  <c:v>-0.0503733376289591</c:v>
                </c:pt>
                <c:pt idx="25">
                  <c:v>0.006766640259848952</c:v>
                </c:pt>
                <c:pt idx="26">
                  <c:v>0.05449389717812134</c:v>
                </c:pt>
                <c:pt idx="27">
                  <c:v>-0.006593204357631513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'225'!$I$1:$I$29</c:f>
              <c:numCache>
                <c:ptCount val="29"/>
                <c:pt idx="0">
                  <c:v>0</c:v>
                </c:pt>
                <c:pt idx="1">
                  <c:v>0.05366397387765058</c:v>
                </c:pt>
                <c:pt idx="2">
                  <c:v>0.08246953687037878</c:v>
                </c:pt>
                <c:pt idx="3">
                  <c:v>0.07280694776851132</c:v>
                </c:pt>
                <c:pt idx="4">
                  <c:v>0.07485637642090051</c:v>
                </c:pt>
                <c:pt idx="5">
                  <c:v>0.059894043268963415</c:v>
                </c:pt>
                <c:pt idx="6">
                  <c:v>0.06129003437707284</c:v>
                </c:pt>
                <c:pt idx="7">
                  <c:v>0.04127245064144949</c:v>
                </c:pt>
                <c:pt idx="8">
                  <c:v>0.016699186558460657</c:v>
                </c:pt>
                <c:pt idx="9">
                  <c:v>0.015021863057756588</c:v>
                </c:pt>
                <c:pt idx="10">
                  <c:v>0.01307600848125677</c:v>
                </c:pt>
                <c:pt idx="11">
                  <c:v>-0.01663594403644414</c:v>
                </c:pt>
                <c:pt idx="12">
                  <c:v>-0.014718626712628094</c:v>
                </c:pt>
                <c:pt idx="13">
                  <c:v>0.014464209857227808</c:v>
                </c:pt>
                <c:pt idx="14">
                  <c:v>0.008995605350738886</c:v>
                </c:pt>
                <c:pt idx="15">
                  <c:v>-0.03591028890533434</c:v>
                </c:pt>
                <c:pt idx="16">
                  <c:v>-0.06753835211331982</c:v>
                </c:pt>
                <c:pt idx="17">
                  <c:v>-0.05804875235817786</c:v>
                </c:pt>
                <c:pt idx="18">
                  <c:v>-0.029910920083839256</c:v>
                </c:pt>
                <c:pt idx="19">
                  <c:v>-0.06861137110155482</c:v>
                </c:pt>
                <c:pt idx="20">
                  <c:v>-0.058317451183452274</c:v>
                </c:pt>
                <c:pt idx="21">
                  <c:v>-0.03817936512353281</c:v>
                </c:pt>
                <c:pt idx="22">
                  <c:v>-0.04828992216929945</c:v>
                </c:pt>
                <c:pt idx="23">
                  <c:v>-0.0627452388046653</c:v>
                </c:pt>
                <c:pt idx="24">
                  <c:v>-0.021494594505397265</c:v>
                </c:pt>
                <c:pt idx="25">
                  <c:v>-0.001065948961339186</c:v>
                </c:pt>
                <c:pt idx="26">
                  <c:v>-0.019134343107562457</c:v>
                </c:pt>
                <c:pt idx="27">
                  <c:v>-0.03346397529974879</c:v>
                </c:pt>
                <c:pt idx="2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'257'!$I$1:$I$29</c:f>
              <c:numCache>
                <c:ptCount val="29"/>
                <c:pt idx="0">
                  <c:v>0</c:v>
                </c:pt>
                <c:pt idx="1">
                  <c:v>-0.01316450621883341</c:v>
                </c:pt>
                <c:pt idx="2">
                  <c:v>-0.014572223230703802</c:v>
                </c:pt>
                <c:pt idx="3">
                  <c:v>0.009176831654792258</c:v>
                </c:pt>
                <c:pt idx="4">
                  <c:v>0.024273298353106376</c:v>
                </c:pt>
                <c:pt idx="5">
                  <c:v>0.024889785846505495</c:v>
                </c:pt>
                <c:pt idx="6">
                  <c:v>-0.0025553827624663766</c:v>
                </c:pt>
                <c:pt idx="7">
                  <c:v>-0.00964200566955871</c:v>
                </c:pt>
                <c:pt idx="8">
                  <c:v>-0.037209820778405595</c:v>
                </c:pt>
                <c:pt idx="9">
                  <c:v>-0.04393401486866233</c:v>
                </c:pt>
                <c:pt idx="10">
                  <c:v>-0.037918346669697914</c:v>
                </c:pt>
                <c:pt idx="11">
                  <c:v>-0.014035444576110626</c:v>
                </c:pt>
                <c:pt idx="12">
                  <c:v>0.018656275579183965</c:v>
                </c:pt>
                <c:pt idx="13">
                  <c:v>0.02269473902910664</c:v>
                </c:pt>
                <c:pt idx="14">
                  <c:v>0.022673433185831385</c:v>
                </c:pt>
                <c:pt idx="15">
                  <c:v>0.026175248483314234</c:v>
                </c:pt>
                <c:pt idx="16">
                  <c:v>0.05266826235432662</c:v>
                </c:pt>
                <c:pt idx="17">
                  <c:v>0.05780823138839558</c:v>
                </c:pt>
                <c:pt idx="18">
                  <c:v>0.04637834379786844</c:v>
                </c:pt>
                <c:pt idx="19">
                  <c:v>0.04478661407454278</c:v>
                </c:pt>
                <c:pt idx="20">
                  <c:v>0.032603733660658524</c:v>
                </c:pt>
                <c:pt idx="21">
                  <c:v>0.02163614699797957</c:v>
                </c:pt>
                <c:pt idx="22">
                  <c:v>0.02038279230072812</c:v>
                </c:pt>
                <c:pt idx="23">
                  <c:v>0.011476565771225578</c:v>
                </c:pt>
                <c:pt idx="24">
                  <c:v>0.008255972660584435</c:v>
                </c:pt>
                <c:pt idx="25">
                  <c:v>0.027722804715730062</c:v>
                </c:pt>
                <c:pt idx="26">
                  <c:v>0.03588757074881979</c:v>
                </c:pt>
                <c:pt idx="27">
                  <c:v>0.039447968757896495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268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'268'!$I$1:$I$29</c:f>
              <c:numCache>
                <c:ptCount val="29"/>
                <c:pt idx="0">
                  <c:v>0</c:v>
                </c:pt>
                <c:pt idx="1">
                  <c:v>0.026517129128785955</c:v>
                </c:pt>
                <c:pt idx="2">
                  <c:v>0.02383597418801381</c:v>
                </c:pt>
                <c:pt idx="3">
                  <c:v>0.019735101671638083</c:v>
                </c:pt>
                <c:pt idx="4">
                  <c:v>-0.012551433916580423</c:v>
                </c:pt>
                <c:pt idx="5">
                  <c:v>-0.028094119447358734</c:v>
                </c:pt>
                <c:pt idx="6">
                  <c:v>-0.026839823964113274</c:v>
                </c:pt>
                <c:pt idx="7">
                  <c:v>-0.026796801910270993</c:v>
                </c:pt>
                <c:pt idx="8">
                  <c:v>-0.02100706438751826</c:v>
                </c:pt>
                <c:pt idx="9">
                  <c:v>-0.008528843217715631</c:v>
                </c:pt>
                <c:pt idx="10">
                  <c:v>0.030560734972045256</c:v>
                </c:pt>
                <c:pt idx="11">
                  <c:v>0.0429085070325074</c:v>
                </c:pt>
                <c:pt idx="12">
                  <c:v>0.019086975433060926</c:v>
                </c:pt>
                <c:pt idx="13">
                  <c:v>0.00737158439592446</c:v>
                </c:pt>
                <c:pt idx="14">
                  <c:v>0.019152092867630977</c:v>
                </c:pt>
                <c:pt idx="15">
                  <c:v>0.03657215255806501</c:v>
                </c:pt>
                <c:pt idx="16">
                  <c:v>0.050261576727129</c:v>
                </c:pt>
                <c:pt idx="17">
                  <c:v>0.03222844949157784</c:v>
                </c:pt>
                <c:pt idx="18">
                  <c:v>-0.012361117422395956</c:v>
                </c:pt>
                <c:pt idx="19">
                  <c:v>-0.0415466870748894</c:v>
                </c:pt>
                <c:pt idx="20">
                  <c:v>-0.03354483118925693</c:v>
                </c:pt>
                <c:pt idx="21">
                  <c:v>-0.0386483635456843</c:v>
                </c:pt>
                <c:pt idx="22">
                  <c:v>-0.026687865996152676</c:v>
                </c:pt>
                <c:pt idx="23">
                  <c:v>-0.02319163593632424</c:v>
                </c:pt>
                <c:pt idx="24">
                  <c:v>0.006351401548520597</c:v>
                </c:pt>
                <c:pt idx="25">
                  <c:v>0.033116880456921245</c:v>
                </c:pt>
                <c:pt idx="26">
                  <c:v>0.03181678390700956</c:v>
                </c:pt>
                <c:pt idx="27">
                  <c:v>-0.0026717759325274888</c:v>
                </c:pt>
                <c:pt idx="2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474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'474'!$I$1:$I$29</c:f>
              <c:numCache>
                <c:ptCount val="29"/>
                <c:pt idx="0">
                  <c:v>0</c:v>
                </c:pt>
                <c:pt idx="1">
                  <c:v>0.04358133800339864</c:v>
                </c:pt>
                <c:pt idx="2">
                  <c:v>0.07236773251174103</c:v>
                </c:pt>
                <c:pt idx="3">
                  <c:v>0.09130127778284305</c:v>
                </c:pt>
                <c:pt idx="4">
                  <c:v>0.07988954941751034</c:v>
                </c:pt>
                <c:pt idx="5">
                  <c:v>0.06575921132694067</c:v>
                </c:pt>
                <c:pt idx="6">
                  <c:v>0.05721500358267764</c:v>
                </c:pt>
                <c:pt idx="7">
                  <c:v>0.058927335640939604</c:v>
                </c:pt>
                <c:pt idx="8">
                  <c:v>0.051105715150542574</c:v>
                </c:pt>
                <c:pt idx="9">
                  <c:v>0.028034193415712963</c:v>
                </c:pt>
                <c:pt idx="10">
                  <c:v>0.045466634034259934</c:v>
                </c:pt>
                <c:pt idx="11">
                  <c:v>0.018664437728374395</c:v>
                </c:pt>
                <c:pt idx="12">
                  <c:v>0.003570368675219829</c:v>
                </c:pt>
                <c:pt idx="13">
                  <c:v>0.00753876386445794</c:v>
                </c:pt>
                <c:pt idx="14">
                  <c:v>0.025318847500822583</c:v>
                </c:pt>
                <c:pt idx="15">
                  <c:v>-0.006215700291687817</c:v>
                </c:pt>
                <c:pt idx="16">
                  <c:v>0.022406884887730877</c:v>
                </c:pt>
                <c:pt idx="17">
                  <c:v>0.014820879647868213</c:v>
                </c:pt>
                <c:pt idx="18">
                  <c:v>0.002768191797340433</c:v>
                </c:pt>
                <c:pt idx="19">
                  <c:v>-0.012464684588967719</c:v>
                </c:pt>
                <c:pt idx="20">
                  <c:v>-0.03665901001119545</c:v>
                </c:pt>
                <c:pt idx="21">
                  <c:v>-0.027794848346400454</c:v>
                </c:pt>
                <c:pt idx="22">
                  <c:v>-0.009359331080958384</c:v>
                </c:pt>
                <c:pt idx="23">
                  <c:v>0.01118119228705175</c:v>
                </c:pt>
                <c:pt idx="24">
                  <c:v>0.05062708643483069</c:v>
                </c:pt>
                <c:pt idx="25">
                  <c:v>0.07665590542711433</c:v>
                </c:pt>
                <c:pt idx="26">
                  <c:v>0.04617525430188309</c:v>
                </c:pt>
                <c:pt idx="27">
                  <c:v>0.02140960269012094</c:v>
                </c:pt>
                <c:pt idx="2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508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'508'!$I$1:$I$29</c:f>
              <c:numCache>
                <c:ptCount val="29"/>
                <c:pt idx="0">
                  <c:v>0</c:v>
                </c:pt>
                <c:pt idx="1">
                  <c:v>0.1090627218780564</c:v>
                </c:pt>
                <c:pt idx="2">
                  <c:v>0.10715441213931007</c:v>
                </c:pt>
                <c:pt idx="3">
                  <c:v>0.047154349124389455</c:v>
                </c:pt>
                <c:pt idx="4">
                  <c:v>-0.027571388579666428</c:v>
                </c:pt>
                <c:pt idx="5">
                  <c:v>-0.004308088514538122</c:v>
                </c:pt>
                <c:pt idx="6">
                  <c:v>0.01739998909806742</c:v>
                </c:pt>
                <c:pt idx="7">
                  <c:v>0.01896714325356777</c:v>
                </c:pt>
                <c:pt idx="8">
                  <c:v>0.008641278585189871</c:v>
                </c:pt>
                <c:pt idx="9">
                  <c:v>-0.005687196143348894</c:v>
                </c:pt>
                <c:pt idx="10">
                  <c:v>0.02865495589149361</c:v>
                </c:pt>
                <c:pt idx="11">
                  <c:v>0.04828684545694495</c:v>
                </c:pt>
                <c:pt idx="12">
                  <c:v>-0.008992360517042164</c:v>
                </c:pt>
                <c:pt idx="13">
                  <c:v>-0.025149035718032967</c:v>
                </c:pt>
                <c:pt idx="14">
                  <c:v>0.003131052299839343</c:v>
                </c:pt>
                <c:pt idx="15">
                  <c:v>0.028341212090419454</c:v>
                </c:pt>
                <c:pt idx="16">
                  <c:v>0.03912747847219783</c:v>
                </c:pt>
                <c:pt idx="17">
                  <c:v>-0.02897861153415493</c:v>
                </c:pt>
                <c:pt idx="18">
                  <c:v>-0.030929686414198174</c:v>
                </c:pt>
                <c:pt idx="19">
                  <c:v>-0.06400022467132149</c:v>
                </c:pt>
                <c:pt idx="20">
                  <c:v>-0.04495076913179069</c:v>
                </c:pt>
                <c:pt idx="21">
                  <c:v>-0.06663368663939732</c:v>
                </c:pt>
                <c:pt idx="22">
                  <c:v>-0.09089440277741964</c:v>
                </c:pt>
                <c:pt idx="23">
                  <c:v>-0.04154740619587784</c:v>
                </c:pt>
                <c:pt idx="24">
                  <c:v>0.050511868297167695</c:v>
                </c:pt>
                <c:pt idx="25">
                  <c:v>0.10479210855003174</c:v>
                </c:pt>
                <c:pt idx="26">
                  <c:v>0.08649787910498913</c:v>
                </c:pt>
                <c:pt idx="27">
                  <c:v>0.0004315758358968205</c:v>
                </c:pt>
                <c:pt idx="2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520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'520'!$I$1:$I$29</c:f>
              <c:numCache>
                <c:ptCount val="29"/>
                <c:pt idx="0">
                  <c:v>0</c:v>
                </c:pt>
                <c:pt idx="1">
                  <c:v>0.026303187170771458</c:v>
                </c:pt>
                <c:pt idx="2">
                  <c:v>0.0405866615146169</c:v>
                </c:pt>
                <c:pt idx="3">
                  <c:v>0.003486252765570519</c:v>
                </c:pt>
                <c:pt idx="4">
                  <c:v>-0.01627552826916004</c:v>
                </c:pt>
                <c:pt idx="5">
                  <c:v>0.0049212336558003555</c:v>
                </c:pt>
                <c:pt idx="6">
                  <c:v>0.0061456060739505936</c:v>
                </c:pt>
                <c:pt idx="7">
                  <c:v>0.032899938378431</c:v>
                </c:pt>
                <c:pt idx="8">
                  <c:v>0.057838620436328425</c:v>
                </c:pt>
                <c:pt idx="9">
                  <c:v>0.07369917316062899</c:v>
                </c:pt>
                <c:pt idx="10">
                  <c:v>0.08248357781884164</c:v>
                </c:pt>
                <c:pt idx="11">
                  <c:v>0.07968727277911825</c:v>
                </c:pt>
                <c:pt idx="12">
                  <c:v>0.08760618489646946</c:v>
                </c:pt>
                <c:pt idx="13">
                  <c:v>0.09713661562184084</c:v>
                </c:pt>
                <c:pt idx="14">
                  <c:v>0.10749877683209996</c:v>
                </c:pt>
                <c:pt idx="15">
                  <c:v>0.08618392235419314</c:v>
                </c:pt>
                <c:pt idx="16">
                  <c:v>0.11653598361350834</c:v>
                </c:pt>
                <c:pt idx="17">
                  <c:v>0.06734912973765247</c:v>
                </c:pt>
                <c:pt idx="18">
                  <c:v>0.02581593405961649</c:v>
                </c:pt>
                <c:pt idx="19">
                  <c:v>0.010018912411549771</c:v>
                </c:pt>
                <c:pt idx="20">
                  <c:v>0.02021700453086675</c:v>
                </c:pt>
                <c:pt idx="21">
                  <c:v>0.03671809602977086</c:v>
                </c:pt>
                <c:pt idx="22">
                  <c:v>0.04470867312201943</c:v>
                </c:pt>
                <c:pt idx="23">
                  <c:v>0.017151846069058937</c:v>
                </c:pt>
                <c:pt idx="24">
                  <c:v>0.026518344631081756</c:v>
                </c:pt>
                <c:pt idx="25">
                  <c:v>0.06275928420469315</c:v>
                </c:pt>
                <c:pt idx="26">
                  <c:v>0.07432750101118027</c:v>
                </c:pt>
                <c:pt idx="27">
                  <c:v>-0.0011635899646519413</c:v>
                </c:pt>
                <c:pt idx="28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average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ly"/>
            <c:order val="5"/>
            <c:dispEq val="0"/>
            <c:dispRSqr val="0"/>
          </c:trendline>
          <c:trendline>
            <c:trendlineType val="poly"/>
            <c:order val="5"/>
            <c:dispEq val="0"/>
            <c:dispRSqr val="0"/>
          </c:trendline>
          <c:val>
            <c:numRef>
              <c:f>Summary!$J$1:$J$29</c:f>
              <c:numCache>
                <c:ptCount val="29"/>
                <c:pt idx="0">
                  <c:v>0</c:v>
                </c:pt>
                <c:pt idx="1">
                  <c:v>0.031014664352205228</c:v>
                </c:pt>
                <c:pt idx="2">
                  <c:v>0.03934714546114756</c:v>
                </c:pt>
                <c:pt idx="3">
                  <c:v>0.03340827911280082</c:v>
                </c:pt>
                <c:pt idx="4">
                  <c:v>0.019760549769133714</c:v>
                </c:pt>
                <c:pt idx="5">
                  <c:v>0.021839654521129764</c:v>
                </c:pt>
                <c:pt idx="6">
                  <c:v>0.018814980486866143</c:v>
                </c:pt>
                <c:pt idx="7">
                  <c:v>0.013727579683551004</c:v>
                </c:pt>
                <c:pt idx="8">
                  <c:v>0.0067453740540905065</c:v>
                </c:pt>
                <c:pt idx="9">
                  <c:v>0.004511204531461286</c:v>
                </c:pt>
                <c:pt idx="10">
                  <c:v>0.016204404709156548</c:v>
                </c:pt>
                <c:pt idx="11">
                  <c:v>0.020819458814238058</c:v>
                </c:pt>
                <c:pt idx="12">
                  <c:v>0.01775094848614895</c:v>
                </c:pt>
                <c:pt idx="13">
                  <c:v>0.018806804891585656</c:v>
                </c:pt>
                <c:pt idx="14">
                  <c:v>0.023548359118679786</c:v>
                </c:pt>
                <c:pt idx="15">
                  <c:v>0.018590181988290166</c:v>
                </c:pt>
                <c:pt idx="16">
                  <c:v>0.025431040059600712</c:v>
                </c:pt>
                <c:pt idx="17">
                  <c:v>0.009796979769897135</c:v>
                </c:pt>
                <c:pt idx="18">
                  <c:v>-0.0020270488601324657</c:v>
                </c:pt>
                <c:pt idx="19">
                  <c:v>-0.017388483936917793</c:v>
                </c:pt>
                <c:pt idx="20">
                  <c:v>-0.01500796022578774</c:v>
                </c:pt>
                <c:pt idx="21">
                  <c:v>-0.013458605952768448</c:v>
                </c:pt>
                <c:pt idx="22">
                  <c:v>-0.013930178253260107</c:v>
                </c:pt>
                <c:pt idx="23">
                  <c:v>-0.01267027777447606</c:v>
                </c:pt>
                <c:pt idx="24">
                  <c:v>0.012915195072589253</c:v>
                </c:pt>
                <c:pt idx="25">
                  <c:v>0.03392740558401478</c:v>
                </c:pt>
                <c:pt idx="26">
                  <c:v>0.025831729500834302</c:v>
                </c:pt>
                <c:pt idx="27">
                  <c:v>-0.001165308183636168</c:v>
                </c:pt>
                <c:pt idx="28">
                  <c:v>0</c:v>
                </c:pt>
              </c:numCache>
            </c:numRef>
          </c:val>
          <c:smooth val="1"/>
        </c:ser>
        <c:marker val="1"/>
        <c:axId val="19467895"/>
        <c:axId val="40993328"/>
      </c:lineChart>
      <c:catAx>
        <c:axId val="19467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in straw position - 5cm / increment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993328"/>
        <c:crosses val="autoZero"/>
        <c:auto val="1"/>
        <c:lblOffset val="100"/>
        <c:noMultiLvlLbl val="0"/>
      </c:catAx>
      <c:valAx>
        <c:axId val="40993328"/>
        <c:scaling>
          <c:orientation val="minMax"/>
          <c:max val="0.25"/>
          <c:min val="-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radius from center line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67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7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1!$I$1:$I$29</c:f>
              <c:numCache>
                <c:ptCount val="29"/>
                <c:pt idx="0">
                  <c:v>0</c:v>
                </c:pt>
                <c:pt idx="1">
                  <c:v>0.03316813533001745</c:v>
                </c:pt>
                <c:pt idx="2">
                  <c:v>0.04228221515697117</c:v>
                </c:pt>
                <c:pt idx="3">
                  <c:v>0.05701375124746275</c:v>
                </c:pt>
                <c:pt idx="4">
                  <c:v>0.05522407449609308</c:v>
                </c:pt>
                <c:pt idx="5">
                  <c:v>0.07349482455385482</c:v>
                </c:pt>
                <c:pt idx="6">
                  <c:v>0.056679397976606434</c:v>
                </c:pt>
                <c:pt idx="7">
                  <c:v>0.007920156817400867</c:v>
                </c:pt>
                <c:pt idx="8">
                  <c:v>-0.01535954907778311</c:v>
                </c:pt>
                <c:pt idx="9">
                  <c:v>-0.018004334621220114</c:v>
                </c:pt>
                <c:pt idx="10">
                  <c:v>-0.01648392214579036</c:v>
                </c:pt>
                <c:pt idx="11">
                  <c:v>0.028499454943752292</c:v>
                </c:pt>
                <c:pt idx="12">
                  <c:v>0.05454971902107664</c:v>
                </c:pt>
                <c:pt idx="13">
                  <c:v>0.045204366973746184</c:v>
                </c:pt>
                <c:pt idx="14">
                  <c:v>0.02516542403115493</c:v>
                </c:pt>
                <c:pt idx="15">
                  <c:v>0.032165091605641793</c:v>
                </c:pt>
                <c:pt idx="16">
                  <c:v>0.015417526594833558</c:v>
                </c:pt>
                <c:pt idx="17">
                  <c:v>0.002993491555912886</c:v>
                </c:pt>
                <c:pt idx="18">
                  <c:v>-0.020004185475584173</c:v>
                </c:pt>
                <c:pt idx="19">
                  <c:v>-0.024678914481619248</c:v>
                </c:pt>
                <c:pt idx="20">
                  <c:v>-0.014420318707919585</c:v>
                </c:pt>
                <c:pt idx="21">
                  <c:v>-0.008225432947651552</c:v>
                </c:pt>
                <c:pt idx="22">
                  <c:v>-0.015231547678258357</c:v>
                </c:pt>
                <c:pt idx="23">
                  <c:v>-0.026357823160753434</c:v>
                </c:pt>
                <c:pt idx="24">
                  <c:v>-0.004533323413484613</c:v>
                </c:pt>
                <c:pt idx="25">
                  <c:v>0.0013656158629817283</c:v>
                </c:pt>
                <c:pt idx="26">
                  <c:v>-0.023085080458810678</c:v>
                </c:pt>
                <c:pt idx="27">
                  <c:v>-0.03447757973971155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1!$K$1:$K$29</c:f>
              <c:numCache>
                <c:ptCount val="29"/>
                <c:pt idx="0">
                  <c:v>0</c:v>
                </c:pt>
                <c:pt idx="1">
                  <c:v>-0.038964285714285715</c:v>
                </c:pt>
                <c:pt idx="2">
                  <c:v>-0.050928571428571434</c:v>
                </c:pt>
                <c:pt idx="3">
                  <c:v>-0.06489285714285714</c:v>
                </c:pt>
                <c:pt idx="4">
                  <c:v>-0.06085714285714286</c:v>
                </c:pt>
                <c:pt idx="5">
                  <c:v>-0.07882142857142857</c:v>
                </c:pt>
                <c:pt idx="6">
                  <c:v>-0.06378571428571428</c:v>
                </c:pt>
                <c:pt idx="7">
                  <c:v>-0.01675</c:v>
                </c:pt>
                <c:pt idx="8">
                  <c:v>0.006285714285714287</c:v>
                </c:pt>
                <c:pt idx="9">
                  <c:v>0.011321428571428573</c:v>
                </c:pt>
                <c:pt idx="10">
                  <c:v>0.018357142857142857</c:v>
                </c:pt>
                <c:pt idx="11">
                  <c:v>0.06939285714285715</c:v>
                </c:pt>
                <c:pt idx="12">
                  <c:v>0.09342857142857143</c:v>
                </c:pt>
                <c:pt idx="13">
                  <c:v>0.08546428571428571</c:v>
                </c:pt>
                <c:pt idx="14">
                  <c:v>0.08349999999999999</c:v>
                </c:pt>
                <c:pt idx="15">
                  <c:v>0.10653571428571429</c:v>
                </c:pt>
                <c:pt idx="16">
                  <c:v>0.09157142857142858</c:v>
                </c:pt>
                <c:pt idx="17">
                  <c:v>0.08160714285714285</c:v>
                </c:pt>
                <c:pt idx="18">
                  <c:v>0.054642857142857146</c:v>
                </c:pt>
                <c:pt idx="19">
                  <c:v>0.056678571428571425</c:v>
                </c:pt>
                <c:pt idx="20">
                  <c:v>0.06271428571428572</c:v>
                </c:pt>
                <c:pt idx="21">
                  <c:v>0.06375</c:v>
                </c:pt>
                <c:pt idx="22">
                  <c:v>0.06278571428571428</c:v>
                </c:pt>
                <c:pt idx="23">
                  <c:v>0.05382142857142857</c:v>
                </c:pt>
                <c:pt idx="24">
                  <c:v>0.07185714285714286</c:v>
                </c:pt>
                <c:pt idx="25">
                  <c:v>0.08789285714285713</c:v>
                </c:pt>
                <c:pt idx="26">
                  <c:v>0.07192857142857143</c:v>
                </c:pt>
                <c:pt idx="27">
                  <c:v>0.03596428571428571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1!$M$1:$M$29</c:f>
              <c:numCache>
                <c:ptCount val="29"/>
                <c:pt idx="0">
                  <c:v>0</c:v>
                </c:pt>
                <c:pt idx="1">
                  <c:v>0.0008571428571428549</c:v>
                </c:pt>
                <c:pt idx="2">
                  <c:v>-0.015285714285714284</c:v>
                </c:pt>
                <c:pt idx="3">
                  <c:v>-0.02542857142857143</c:v>
                </c:pt>
                <c:pt idx="4">
                  <c:v>-0.03457142857142857</c:v>
                </c:pt>
                <c:pt idx="5">
                  <c:v>-0.03671428571428571</c:v>
                </c:pt>
                <c:pt idx="6">
                  <c:v>-0.025857142857142856</c:v>
                </c:pt>
                <c:pt idx="7">
                  <c:v>-0.0019999999999999983</c:v>
                </c:pt>
                <c:pt idx="8">
                  <c:v>-0.005142857142857141</c:v>
                </c:pt>
                <c:pt idx="9">
                  <c:v>-0.011285714285714283</c:v>
                </c:pt>
                <c:pt idx="10">
                  <c:v>-0.018428571428571426</c:v>
                </c:pt>
                <c:pt idx="11">
                  <c:v>-0.050571428571428566</c:v>
                </c:pt>
                <c:pt idx="12">
                  <c:v>-0.06471428571428572</c:v>
                </c:pt>
                <c:pt idx="13">
                  <c:v>-0.05985714285714286</c:v>
                </c:pt>
                <c:pt idx="14">
                  <c:v>-0.034</c:v>
                </c:pt>
                <c:pt idx="15">
                  <c:v>0.01585714285714286</c:v>
                </c:pt>
                <c:pt idx="16">
                  <c:v>0.01971428571428572</c:v>
                </c:pt>
                <c:pt idx="17">
                  <c:v>0.006571428571428577</c:v>
                </c:pt>
                <c:pt idx="18">
                  <c:v>-0.0025714285714285683</c:v>
                </c:pt>
                <c:pt idx="19">
                  <c:v>0.0072857142857142895</c:v>
                </c:pt>
                <c:pt idx="20">
                  <c:v>0.04014285714285715</c:v>
                </c:pt>
                <c:pt idx="21">
                  <c:v>0.052000000000000005</c:v>
                </c:pt>
                <c:pt idx="22">
                  <c:v>0.04785714285714286</c:v>
                </c:pt>
                <c:pt idx="23">
                  <c:v>0.04471428571428572</c:v>
                </c:pt>
                <c:pt idx="24">
                  <c:v>0.06257142857142857</c:v>
                </c:pt>
                <c:pt idx="25">
                  <c:v>0.05842857142857143</c:v>
                </c:pt>
                <c:pt idx="26">
                  <c:v>0.043285714285714295</c:v>
                </c:pt>
                <c:pt idx="27">
                  <c:v>0.01214285714285715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9401587"/>
        <c:axId val="19069964"/>
      </c:lineChart>
      <c:catAx>
        <c:axId val="394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69964"/>
        <c:crosses val="autoZero"/>
        <c:auto val="1"/>
        <c:lblOffset val="100"/>
        <c:noMultiLvlLbl val="0"/>
      </c:catAx>
      <c:valAx>
        <c:axId val="19069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401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'10'!$E$1:$E$29</c:f>
              <c:numCache>
                <c:ptCount val="29"/>
                <c:pt idx="0">
                  <c:v>0.011</c:v>
                </c:pt>
                <c:pt idx="1">
                  <c:v>-0.015</c:v>
                </c:pt>
                <c:pt idx="2">
                  <c:v>-0.052</c:v>
                </c:pt>
                <c:pt idx="3">
                  <c:v>-0.098</c:v>
                </c:pt>
                <c:pt idx="4">
                  <c:v>-0.112</c:v>
                </c:pt>
                <c:pt idx="5">
                  <c:v>-0.125</c:v>
                </c:pt>
                <c:pt idx="6">
                  <c:v>-0.057</c:v>
                </c:pt>
                <c:pt idx="7">
                  <c:v>-0.038</c:v>
                </c:pt>
                <c:pt idx="8">
                  <c:v>-0.051</c:v>
                </c:pt>
                <c:pt idx="9">
                  <c:v>-0.067</c:v>
                </c:pt>
                <c:pt idx="10">
                  <c:v>-0.072</c:v>
                </c:pt>
                <c:pt idx="11">
                  <c:v>-0.064</c:v>
                </c:pt>
                <c:pt idx="12">
                  <c:v>-0.037</c:v>
                </c:pt>
                <c:pt idx="13">
                  <c:v>0.005</c:v>
                </c:pt>
                <c:pt idx="14">
                  <c:v>0.022</c:v>
                </c:pt>
                <c:pt idx="15">
                  <c:v>0.043</c:v>
                </c:pt>
                <c:pt idx="16">
                  <c:v>0.055</c:v>
                </c:pt>
                <c:pt idx="17">
                  <c:v>0.035</c:v>
                </c:pt>
                <c:pt idx="18">
                  <c:v>0.011</c:v>
                </c:pt>
                <c:pt idx="19">
                  <c:v>-0.014</c:v>
                </c:pt>
                <c:pt idx="20">
                  <c:v>-0.027</c:v>
                </c:pt>
                <c:pt idx="21">
                  <c:v>-0.015</c:v>
                </c:pt>
                <c:pt idx="22">
                  <c:v>0.006</c:v>
                </c:pt>
                <c:pt idx="23">
                  <c:v>0</c:v>
                </c:pt>
                <c:pt idx="24">
                  <c:v>0.041</c:v>
                </c:pt>
                <c:pt idx="25">
                  <c:v>0.066</c:v>
                </c:pt>
                <c:pt idx="26">
                  <c:v>0.042</c:v>
                </c:pt>
                <c:pt idx="27">
                  <c:v>-0.038</c:v>
                </c:pt>
                <c:pt idx="28">
                  <c:v>-0.087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'10'!$F$1:$F$29</c:f>
              <c:numCache>
                <c:ptCount val="29"/>
                <c:pt idx="0">
                  <c:v>0.048</c:v>
                </c:pt>
                <c:pt idx="1">
                  <c:v>0.039</c:v>
                </c:pt>
                <c:pt idx="2">
                  <c:v>0.018</c:v>
                </c:pt>
                <c:pt idx="3">
                  <c:v>0.001</c:v>
                </c:pt>
                <c:pt idx="4">
                  <c:v>-0.004</c:v>
                </c:pt>
                <c:pt idx="5">
                  <c:v>0.019</c:v>
                </c:pt>
                <c:pt idx="6">
                  <c:v>0.046</c:v>
                </c:pt>
                <c:pt idx="7">
                  <c:v>0.043</c:v>
                </c:pt>
                <c:pt idx="8">
                  <c:v>0.026</c:v>
                </c:pt>
                <c:pt idx="9">
                  <c:v>0.03</c:v>
                </c:pt>
                <c:pt idx="10">
                  <c:v>0.037</c:v>
                </c:pt>
                <c:pt idx="11">
                  <c:v>0.044</c:v>
                </c:pt>
                <c:pt idx="12">
                  <c:v>0.021</c:v>
                </c:pt>
                <c:pt idx="13">
                  <c:v>-0.026</c:v>
                </c:pt>
                <c:pt idx="14">
                  <c:v>-0.062</c:v>
                </c:pt>
                <c:pt idx="15">
                  <c:v>-0.092</c:v>
                </c:pt>
                <c:pt idx="16">
                  <c:v>-0.087</c:v>
                </c:pt>
                <c:pt idx="17">
                  <c:v>-0.08</c:v>
                </c:pt>
                <c:pt idx="18">
                  <c:v>-0.064</c:v>
                </c:pt>
                <c:pt idx="19">
                  <c:v>-0.011</c:v>
                </c:pt>
                <c:pt idx="20">
                  <c:v>0.011</c:v>
                </c:pt>
                <c:pt idx="21">
                  <c:v>0.021</c:v>
                </c:pt>
                <c:pt idx="22">
                  <c:v>0.024</c:v>
                </c:pt>
                <c:pt idx="23">
                  <c:v>0.034</c:v>
                </c:pt>
                <c:pt idx="24">
                  <c:v>0.008</c:v>
                </c:pt>
                <c:pt idx="25">
                  <c:v>-0.04</c:v>
                </c:pt>
                <c:pt idx="26">
                  <c:v>-0.069</c:v>
                </c:pt>
                <c:pt idx="27">
                  <c:v>-0.052</c:v>
                </c:pt>
                <c:pt idx="28">
                  <c:v>-0.048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'10'!$G$1:$G$29</c:f>
              <c:numCache>
                <c:ptCount val="29"/>
                <c:pt idx="0">
                  <c:v>0.04924428900898052</c:v>
                </c:pt>
                <c:pt idx="1">
                  <c:v>0.041785164831552354</c:v>
                </c:pt>
                <c:pt idx="2">
                  <c:v>0.055027265968790415</c:v>
                </c:pt>
                <c:pt idx="3">
                  <c:v>0.09800510190801294</c:v>
                </c:pt>
                <c:pt idx="4">
                  <c:v>0.1120714058089752</c:v>
                </c:pt>
                <c:pt idx="5">
                  <c:v>0.12643575443678898</c:v>
                </c:pt>
                <c:pt idx="6">
                  <c:v>0.07324616030891995</c:v>
                </c:pt>
                <c:pt idx="7">
                  <c:v>0.05738466694161429</c:v>
                </c:pt>
                <c:pt idx="8">
                  <c:v>0.05724508712544684</c:v>
                </c:pt>
                <c:pt idx="9">
                  <c:v>0.07340980860893181</c:v>
                </c:pt>
                <c:pt idx="10">
                  <c:v>0.08095060222135471</c:v>
                </c:pt>
                <c:pt idx="11">
                  <c:v>0.0776659513557904</c:v>
                </c:pt>
                <c:pt idx="12">
                  <c:v>0.042544094772365294</c:v>
                </c:pt>
                <c:pt idx="13">
                  <c:v>0.02647640458974745</c:v>
                </c:pt>
                <c:pt idx="14">
                  <c:v>0.0657875368135941</c:v>
                </c:pt>
                <c:pt idx="15">
                  <c:v>0.10155294185792944</c:v>
                </c:pt>
                <c:pt idx="16">
                  <c:v>0.10292715870944849</c:v>
                </c:pt>
                <c:pt idx="17">
                  <c:v>0.0873212459828649</c:v>
                </c:pt>
                <c:pt idx="18">
                  <c:v>0.06493843238021688</c:v>
                </c:pt>
                <c:pt idx="19">
                  <c:v>0.017804493814764857</c:v>
                </c:pt>
                <c:pt idx="20">
                  <c:v>0.0291547594742265</c:v>
                </c:pt>
                <c:pt idx="21">
                  <c:v>0.025806975801127882</c:v>
                </c:pt>
                <c:pt idx="22">
                  <c:v>0.024738633753705965</c:v>
                </c:pt>
                <c:pt idx="23">
                  <c:v>0.034</c:v>
                </c:pt>
                <c:pt idx="24">
                  <c:v>0.04177319714841085</c:v>
                </c:pt>
                <c:pt idx="25">
                  <c:v>0.07717512552629896</c:v>
                </c:pt>
                <c:pt idx="26">
                  <c:v>0.08077747210701756</c:v>
                </c:pt>
                <c:pt idx="27">
                  <c:v>0.06440496875241847</c:v>
                </c:pt>
                <c:pt idx="28">
                  <c:v>0.09936297097007517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'10'!$H$1:$H$29</c:f>
              <c:numCache>
                <c:ptCount val="29"/>
                <c:pt idx="0">
                  <c:v>0.04924428900898052</c:v>
                </c:pt>
                <c:pt idx="1">
                  <c:v>0.051034241936162475</c:v>
                </c:pt>
                <c:pt idx="2">
                  <c:v>0.05282419486334442</c:v>
                </c:pt>
                <c:pt idx="3">
                  <c:v>0.054614147790526375</c:v>
                </c:pt>
                <c:pt idx="4">
                  <c:v>0.05640410071770833</c:v>
                </c:pt>
                <c:pt idx="5">
                  <c:v>0.058194053644890276</c:v>
                </c:pt>
                <c:pt idx="6">
                  <c:v>0.05998400657207223</c:v>
                </c:pt>
                <c:pt idx="7">
                  <c:v>0.06177395949925418</c:v>
                </c:pt>
                <c:pt idx="8">
                  <c:v>0.06356391242643614</c:v>
                </c:pt>
                <c:pt idx="9">
                  <c:v>0.06535386535361809</c:v>
                </c:pt>
                <c:pt idx="10">
                  <c:v>0.06714381828080004</c:v>
                </c:pt>
                <c:pt idx="11">
                  <c:v>0.068933771207982</c:v>
                </c:pt>
                <c:pt idx="12">
                  <c:v>0.07072372413516394</c:v>
                </c:pt>
                <c:pt idx="13">
                  <c:v>0.07251367706234589</c:v>
                </c:pt>
                <c:pt idx="14">
                  <c:v>0.07430362998952784</c:v>
                </c:pt>
                <c:pt idx="15">
                  <c:v>0.0760935829167098</c:v>
                </c:pt>
                <c:pt idx="16">
                  <c:v>0.07788353584389175</c:v>
                </c:pt>
                <c:pt idx="17">
                  <c:v>0.07967348877107369</c:v>
                </c:pt>
                <c:pt idx="18">
                  <c:v>0.08146344169825565</c:v>
                </c:pt>
                <c:pt idx="19">
                  <c:v>0.0832533946254376</c:v>
                </c:pt>
                <c:pt idx="20">
                  <c:v>0.08504334755261955</c:v>
                </c:pt>
                <c:pt idx="21">
                  <c:v>0.0868333004798015</c:v>
                </c:pt>
                <c:pt idx="22">
                  <c:v>0.08862325340698346</c:v>
                </c:pt>
                <c:pt idx="23">
                  <c:v>0.09041320633416541</c:v>
                </c:pt>
                <c:pt idx="24">
                  <c:v>0.09220315926134737</c:v>
                </c:pt>
                <c:pt idx="25">
                  <c:v>0.09399311218852932</c:v>
                </c:pt>
                <c:pt idx="26">
                  <c:v>0.09578306511571127</c:v>
                </c:pt>
                <c:pt idx="27">
                  <c:v>0.09757301804289321</c:v>
                </c:pt>
                <c:pt idx="28">
                  <c:v>0.09936297097007517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'10'!$J$1:$J$29</c:f>
              <c:numCache>
                <c:ptCount val="29"/>
                <c:pt idx="0">
                  <c:v>0.011</c:v>
                </c:pt>
                <c:pt idx="1">
                  <c:v>0.0075</c:v>
                </c:pt>
                <c:pt idx="2">
                  <c:v>0.004</c:v>
                </c:pt>
                <c:pt idx="3">
                  <c:v>0.0005000000000000004</c:v>
                </c:pt>
                <c:pt idx="4">
                  <c:v>-0.002999999999999999</c:v>
                </c:pt>
                <c:pt idx="5">
                  <c:v>-0.006499999999999999</c:v>
                </c:pt>
                <c:pt idx="6">
                  <c:v>-0.009999999999999998</c:v>
                </c:pt>
                <c:pt idx="7">
                  <c:v>-0.013499999999999998</c:v>
                </c:pt>
                <c:pt idx="8">
                  <c:v>-0.016999999999999998</c:v>
                </c:pt>
                <c:pt idx="9">
                  <c:v>-0.0205</c:v>
                </c:pt>
                <c:pt idx="10">
                  <c:v>-0.023999999999999997</c:v>
                </c:pt>
                <c:pt idx="11">
                  <c:v>-0.027499999999999993</c:v>
                </c:pt>
                <c:pt idx="12">
                  <c:v>-0.030999999999999996</c:v>
                </c:pt>
                <c:pt idx="13">
                  <c:v>-0.0345</c:v>
                </c:pt>
                <c:pt idx="14">
                  <c:v>-0.03799999999999999</c:v>
                </c:pt>
                <c:pt idx="15">
                  <c:v>-0.041499999999999995</c:v>
                </c:pt>
                <c:pt idx="16">
                  <c:v>-0.045</c:v>
                </c:pt>
                <c:pt idx="17">
                  <c:v>-0.0485</c:v>
                </c:pt>
                <c:pt idx="18">
                  <c:v>-0.052000000000000005</c:v>
                </c:pt>
                <c:pt idx="19">
                  <c:v>-0.055499999999999994</c:v>
                </c:pt>
                <c:pt idx="20">
                  <c:v>-0.059</c:v>
                </c:pt>
                <c:pt idx="21">
                  <c:v>-0.0625</c:v>
                </c:pt>
                <c:pt idx="22">
                  <c:v>-0.06599999999999999</c:v>
                </c:pt>
                <c:pt idx="23">
                  <c:v>-0.06949999999999999</c:v>
                </c:pt>
                <c:pt idx="24">
                  <c:v>-0.073</c:v>
                </c:pt>
                <c:pt idx="25">
                  <c:v>-0.0765</c:v>
                </c:pt>
                <c:pt idx="26">
                  <c:v>-0.08</c:v>
                </c:pt>
                <c:pt idx="27">
                  <c:v>-0.08349999999999999</c:v>
                </c:pt>
                <c:pt idx="28">
                  <c:v>-0.087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'10'!$L$1:$L$29</c:f>
              <c:numCache>
                <c:ptCount val="29"/>
                <c:pt idx="0">
                  <c:v>0.048</c:v>
                </c:pt>
                <c:pt idx="1">
                  <c:v>0.044571428571428574</c:v>
                </c:pt>
                <c:pt idx="2">
                  <c:v>0.04114285714285714</c:v>
                </c:pt>
                <c:pt idx="3">
                  <c:v>0.037714285714285714</c:v>
                </c:pt>
                <c:pt idx="4">
                  <c:v>0.03428571428571429</c:v>
                </c:pt>
                <c:pt idx="5">
                  <c:v>0.030857142857142857</c:v>
                </c:pt>
                <c:pt idx="6">
                  <c:v>0.027428571428571427</c:v>
                </c:pt>
                <c:pt idx="7">
                  <c:v>0.024</c:v>
                </c:pt>
                <c:pt idx="8">
                  <c:v>0.02057142857142857</c:v>
                </c:pt>
                <c:pt idx="9">
                  <c:v>0.01714285714285714</c:v>
                </c:pt>
                <c:pt idx="10">
                  <c:v>0.013714285714285714</c:v>
                </c:pt>
                <c:pt idx="11">
                  <c:v>0.010285714285714287</c:v>
                </c:pt>
                <c:pt idx="12">
                  <c:v>0.006857142857142853</c:v>
                </c:pt>
                <c:pt idx="13">
                  <c:v>0.0034285714285714267</c:v>
                </c:pt>
                <c:pt idx="14">
                  <c:v>0</c:v>
                </c:pt>
                <c:pt idx="15">
                  <c:v>-0.0034285714285714336</c:v>
                </c:pt>
                <c:pt idx="16">
                  <c:v>-0.00685714285714286</c:v>
                </c:pt>
                <c:pt idx="17">
                  <c:v>-0.010285714285714287</c:v>
                </c:pt>
                <c:pt idx="18">
                  <c:v>-0.01371428571428572</c:v>
                </c:pt>
                <c:pt idx="19">
                  <c:v>-0.01714285714285714</c:v>
                </c:pt>
                <c:pt idx="20">
                  <c:v>-0.020571428571428574</c:v>
                </c:pt>
                <c:pt idx="21">
                  <c:v>-0.024000000000000007</c:v>
                </c:pt>
                <c:pt idx="22">
                  <c:v>-0.027428571428571427</c:v>
                </c:pt>
                <c:pt idx="23">
                  <c:v>-0.03085714285714286</c:v>
                </c:pt>
                <c:pt idx="24">
                  <c:v>-0.034285714285714294</c:v>
                </c:pt>
                <c:pt idx="25">
                  <c:v>-0.037714285714285714</c:v>
                </c:pt>
                <c:pt idx="26">
                  <c:v>-0.04114285714285715</c:v>
                </c:pt>
                <c:pt idx="27">
                  <c:v>-0.04457142857142858</c:v>
                </c:pt>
                <c:pt idx="28">
                  <c:v>-0.048</c:v>
                </c:pt>
              </c:numCache>
            </c:numRef>
          </c:val>
          <c:smooth val="0"/>
        </c:ser>
        <c:marker val="1"/>
        <c:axId val="37411949"/>
        <c:axId val="1163222"/>
      </c:line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3222"/>
        <c:crosses val="autoZero"/>
        <c:auto val="1"/>
        <c:lblOffset val="100"/>
        <c:noMultiLvlLbl val="0"/>
      </c:catAx>
      <c:valAx>
        <c:axId val="1163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11949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'10'!$I$1:$I$29</c:f>
              <c:numCache>
                <c:ptCount val="29"/>
                <c:pt idx="0">
                  <c:v>0</c:v>
                </c:pt>
                <c:pt idx="1">
                  <c:v>-0.00924907710461012</c:v>
                </c:pt>
                <c:pt idx="2">
                  <c:v>0.002203071105445993</c:v>
                </c:pt>
                <c:pt idx="3">
                  <c:v>0.043390954117486565</c:v>
                </c:pt>
                <c:pt idx="4">
                  <c:v>0.055667305091266876</c:v>
                </c:pt>
                <c:pt idx="5">
                  <c:v>0.0682417007918987</c:v>
                </c:pt>
                <c:pt idx="6">
                  <c:v>0.01326215373684772</c:v>
                </c:pt>
                <c:pt idx="7">
                  <c:v>-0.0043892925576398956</c:v>
                </c:pt>
                <c:pt idx="8">
                  <c:v>-0.006318825300989296</c:v>
                </c:pt>
                <c:pt idx="9">
                  <c:v>0.008055943255313724</c:v>
                </c:pt>
                <c:pt idx="10">
                  <c:v>0.013806783940554665</c:v>
                </c:pt>
                <c:pt idx="11">
                  <c:v>0.008732180147808397</c:v>
                </c:pt>
                <c:pt idx="12">
                  <c:v>-0.028179629362798643</c:v>
                </c:pt>
                <c:pt idx="13">
                  <c:v>-0.04603727247259844</c:v>
                </c:pt>
                <c:pt idx="14">
                  <c:v>-0.008516093175933742</c:v>
                </c:pt>
                <c:pt idx="15">
                  <c:v>0.025459358941219645</c:v>
                </c:pt>
                <c:pt idx="16">
                  <c:v>0.02504362286555674</c:v>
                </c:pt>
                <c:pt idx="17">
                  <c:v>0.007647757211791215</c:v>
                </c:pt>
                <c:pt idx="18">
                  <c:v>-0.01652500931803877</c:v>
                </c:pt>
                <c:pt idx="19">
                  <c:v>-0.06544890081067274</c:v>
                </c:pt>
                <c:pt idx="20">
                  <c:v>-0.05588858807839305</c:v>
                </c:pt>
                <c:pt idx="21">
                  <c:v>-0.061026324678673624</c:v>
                </c:pt>
                <c:pt idx="22">
                  <c:v>-0.06388461965327749</c:v>
                </c:pt>
                <c:pt idx="23">
                  <c:v>-0.05641320633416541</c:v>
                </c:pt>
                <c:pt idx="24">
                  <c:v>-0.050429962112936516</c:v>
                </c:pt>
                <c:pt idx="25">
                  <c:v>-0.01681798666223036</c:v>
                </c:pt>
                <c:pt idx="26">
                  <c:v>-0.01500559300869371</c:v>
                </c:pt>
                <c:pt idx="27">
                  <c:v>-0.033168049290474746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'10'!$K$1:$K$29</c:f>
              <c:numCache>
                <c:ptCount val="29"/>
                <c:pt idx="0">
                  <c:v>0</c:v>
                </c:pt>
                <c:pt idx="1">
                  <c:v>-0.0225</c:v>
                </c:pt>
                <c:pt idx="2">
                  <c:v>-0.055999999999999994</c:v>
                </c:pt>
                <c:pt idx="3">
                  <c:v>-0.0985</c:v>
                </c:pt>
                <c:pt idx="4">
                  <c:v>-0.109</c:v>
                </c:pt>
                <c:pt idx="5">
                  <c:v>-0.1185</c:v>
                </c:pt>
                <c:pt idx="6">
                  <c:v>-0.047</c:v>
                </c:pt>
                <c:pt idx="7">
                  <c:v>-0.0245</c:v>
                </c:pt>
                <c:pt idx="8">
                  <c:v>-0.034</c:v>
                </c:pt>
                <c:pt idx="9">
                  <c:v>-0.0465</c:v>
                </c:pt>
                <c:pt idx="10">
                  <c:v>-0.048</c:v>
                </c:pt>
                <c:pt idx="11">
                  <c:v>-0.036500000000000005</c:v>
                </c:pt>
                <c:pt idx="12">
                  <c:v>-0.006000000000000002</c:v>
                </c:pt>
                <c:pt idx="13">
                  <c:v>0.0395</c:v>
                </c:pt>
                <c:pt idx="14">
                  <c:v>0.05999999999999999</c:v>
                </c:pt>
                <c:pt idx="15">
                  <c:v>0.08449999999999999</c:v>
                </c:pt>
                <c:pt idx="16">
                  <c:v>0.1</c:v>
                </c:pt>
                <c:pt idx="17">
                  <c:v>0.0835</c:v>
                </c:pt>
                <c:pt idx="18">
                  <c:v>0.063</c:v>
                </c:pt>
                <c:pt idx="19">
                  <c:v>0.041499999999999995</c:v>
                </c:pt>
                <c:pt idx="20">
                  <c:v>0.032</c:v>
                </c:pt>
                <c:pt idx="21">
                  <c:v>0.0475</c:v>
                </c:pt>
                <c:pt idx="22">
                  <c:v>0.072</c:v>
                </c:pt>
                <c:pt idx="23">
                  <c:v>0.06949999999999999</c:v>
                </c:pt>
                <c:pt idx="24">
                  <c:v>0.11399999999999999</c:v>
                </c:pt>
                <c:pt idx="25">
                  <c:v>0.14250000000000002</c:v>
                </c:pt>
                <c:pt idx="26">
                  <c:v>0.122</c:v>
                </c:pt>
                <c:pt idx="27">
                  <c:v>0.04549999999999999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'10'!$M$1:$M$29</c:f>
              <c:numCache>
                <c:ptCount val="29"/>
                <c:pt idx="0">
                  <c:v>0</c:v>
                </c:pt>
                <c:pt idx="1">
                  <c:v>-0.005571428571428574</c:v>
                </c:pt>
                <c:pt idx="2">
                  <c:v>-0.023142857142857142</c:v>
                </c:pt>
                <c:pt idx="3">
                  <c:v>-0.03671428571428571</c:v>
                </c:pt>
                <c:pt idx="4">
                  <c:v>-0.038285714285714284</c:v>
                </c:pt>
                <c:pt idx="5">
                  <c:v>-0.011857142857142858</c:v>
                </c:pt>
                <c:pt idx="6">
                  <c:v>0.018571428571428572</c:v>
                </c:pt>
                <c:pt idx="7">
                  <c:v>0.018999999999999996</c:v>
                </c:pt>
                <c:pt idx="8">
                  <c:v>0.0054285714285714284</c:v>
                </c:pt>
                <c:pt idx="9">
                  <c:v>0.012857142857142859</c:v>
                </c:pt>
                <c:pt idx="10">
                  <c:v>0.023285714285714285</c:v>
                </c:pt>
                <c:pt idx="11">
                  <c:v>0.03371428571428571</c:v>
                </c:pt>
                <c:pt idx="12">
                  <c:v>0.014142857142857148</c:v>
                </c:pt>
                <c:pt idx="13">
                  <c:v>-0.029428571428571425</c:v>
                </c:pt>
                <c:pt idx="14">
                  <c:v>-0.062</c:v>
                </c:pt>
                <c:pt idx="15">
                  <c:v>-0.08857142857142856</c:v>
                </c:pt>
                <c:pt idx="16">
                  <c:v>-0.08014285714285713</c:v>
                </c:pt>
                <c:pt idx="17">
                  <c:v>-0.06971428571428571</c:v>
                </c:pt>
                <c:pt idx="18">
                  <c:v>-0.05028571428571428</c:v>
                </c:pt>
                <c:pt idx="19">
                  <c:v>0.006142857142857141</c:v>
                </c:pt>
                <c:pt idx="20">
                  <c:v>0.03157142857142857</c:v>
                </c:pt>
                <c:pt idx="21">
                  <c:v>0.04500000000000001</c:v>
                </c:pt>
                <c:pt idx="22">
                  <c:v>0.05142857142857143</c:v>
                </c:pt>
                <c:pt idx="23">
                  <c:v>0.06485714285714286</c:v>
                </c:pt>
                <c:pt idx="24">
                  <c:v>0.042285714285714295</c:v>
                </c:pt>
                <c:pt idx="25">
                  <c:v>-0.0022857142857142868</c:v>
                </c:pt>
                <c:pt idx="26">
                  <c:v>-0.027857142857142858</c:v>
                </c:pt>
                <c:pt idx="27">
                  <c:v>-0.007428571428571416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10468999"/>
        <c:axId val="27112128"/>
      </c:lineChart>
      <c:catAx>
        <c:axId val="10468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12128"/>
        <c:crosses val="autoZero"/>
        <c:auto val="1"/>
        <c:lblOffset val="100"/>
        <c:noMultiLvlLbl val="0"/>
      </c:catAx>
      <c:valAx>
        <c:axId val="27112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468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'39'!$E$1:$E$29</c:f>
              <c:numCache>
                <c:ptCount val="29"/>
                <c:pt idx="0">
                  <c:v>0.025</c:v>
                </c:pt>
                <c:pt idx="1">
                  <c:v>0.013</c:v>
                </c:pt>
                <c:pt idx="2">
                  <c:v>-0.025</c:v>
                </c:pt>
                <c:pt idx="3">
                  <c:v>-0.074</c:v>
                </c:pt>
                <c:pt idx="4">
                  <c:v>-0.107</c:v>
                </c:pt>
                <c:pt idx="5">
                  <c:v>-0.091</c:v>
                </c:pt>
                <c:pt idx="6">
                  <c:v>-0.041</c:v>
                </c:pt>
                <c:pt idx="7">
                  <c:v>-0.022</c:v>
                </c:pt>
                <c:pt idx="8">
                  <c:v>-0.042</c:v>
                </c:pt>
                <c:pt idx="9">
                  <c:v>-0.041</c:v>
                </c:pt>
                <c:pt idx="10">
                  <c:v>-0.059</c:v>
                </c:pt>
                <c:pt idx="11">
                  <c:v>-0.066</c:v>
                </c:pt>
                <c:pt idx="12">
                  <c:v>-0.029</c:v>
                </c:pt>
                <c:pt idx="13">
                  <c:v>-0.018</c:v>
                </c:pt>
                <c:pt idx="14">
                  <c:v>-0.009</c:v>
                </c:pt>
                <c:pt idx="15">
                  <c:v>-0.032</c:v>
                </c:pt>
                <c:pt idx="16">
                  <c:v>-0.003</c:v>
                </c:pt>
                <c:pt idx="17">
                  <c:v>0.021</c:v>
                </c:pt>
                <c:pt idx="18">
                  <c:v>0.047</c:v>
                </c:pt>
                <c:pt idx="19">
                  <c:v>0.021</c:v>
                </c:pt>
                <c:pt idx="20">
                  <c:v>0.018</c:v>
                </c:pt>
                <c:pt idx="21">
                  <c:v>0.015</c:v>
                </c:pt>
                <c:pt idx="22">
                  <c:v>0.023</c:v>
                </c:pt>
                <c:pt idx="23">
                  <c:v>0.021</c:v>
                </c:pt>
                <c:pt idx="24">
                  <c:v>-0.028</c:v>
                </c:pt>
                <c:pt idx="25">
                  <c:v>-0.067</c:v>
                </c:pt>
                <c:pt idx="26">
                  <c:v>-0.088</c:v>
                </c:pt>
                <c:pt idx="27">
                  <c:v>-0.069</c:v>
                </c:pt>
                <c:pt idx="28">
                  <c:v>-0.062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'39'!$F$1:$F$29</c:f>
              <c:numCache>
                <c:ptCount val="29"/>
                <c:pt idx="0">
                  <c:v>-0.112</c:v>
                </c:pt>
                <c:pt idx="1">
                  <c:v>-0.129</c:v>
                </c:pt>
                <c:pt idx="2">
                  <c:v>-0.086</c:v>
                </c:pt>
                <c:pt idx="3">
                  <c:v>-0.048</c:v>
                </c:pt>
                <c:pt idx="4">
                  <c:v>-0.006</c:v>
                </c:pt>
                <c:pt idx="5">
                  <c:v>0</c:v>
                </c:pt>
                <c:pt idx="6">
                  <c:v>-0.01</c:v>
                </c:pt>
                <c:pt idx="7">
                  <c:v>-0.013</c:v>
                </c:pt>
                <c:pt idx="8">
                  <c:v>-0.011</c:v>
                </c:pt>
                <c:pt idx="9">
                  <c:v>0.005</c:v>
                </c:pt>
                <c:pt idx="10">
                  <c:v>0.005</c:v>
                </c:pt>
                <c:pt idx="11">
                  <c:v>0.017</c:v>
                </c:pt>
                <c:pt idx="12">
                  <c:v>0.005</c:v>
                </c:pt>
                <c:pt idx="13">
                  <c:v>-0.019</c:v>
                </c:pt>
                <c:pt idx="14">
                  <c:v>-0.044</c:v>
                </c:pt>
                <c:pt idx="15">
                  <c:v>-0.067</c:v>
                </c:pt>
                <c:pt idx="16">
                  <c:v>-0.035</c:v>
                </c:pt>
                <c:pt idx="17">
                  <c:v>-0.001</c:v>
                </c:pt>
                <c:pt idx="18">
                  <c:v>-0.002</c:v>
                </c:pt>
                <c:pt idx="19">
                  <c:v>-0.006</c:v>
                </c:pt>
                <c:pt idx="20">
                  <c:v>-0.012</c:v>
                </c:pt>
                <c:pt idx="21">
                  <c:v>0.007</c:v>
                </c:pt>
                <c:pt idx="22">
                  <c:v>0.034</c:v>
                </c:pt>
                <c:pt idx="23">
                  <c:v>0.026</c:v>
                </c:pt>
                <c:pt idx="24">
                  <c:v>-0.01</c:v>
                </c:pt>
                <c:pt idx="25">
                  <c:v>-0.053</c:v>
                </c:pt>
                <c:pt idx="26">
                  <c:v>-0.098</c:v>
                </c:pt>
                <c:pt idx="27">
                  <c:v>-0.005</c:v>
                </c:pt>
                <c:pt idx="28">
                  <c:v>0.041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'39'!$G$1:$G$29</c:f>
              <c:numCache>
                <c:ptCount val="29"/>
                <c:pt idx="0">
                  <c:v>0.11475626344561765</c:v>
                </c:pt>
                <c:pt idx="1">
                  <c:v>0.12965338406690355</c:v>
                </c:pt>
                <c:pt idx="2">
                  <c:v>0.08956003573022958</c:v>
                </c:pt>
                <c:pt idx="3">
                  <c:v>0.08820430828479978</c:v>
                </c:pt>
                <c:pt idx="4">
                  <c:v>0.10716809226630844</c:v>
                </c:pt>
                <c:pt idx="5">
                  <c:v>0.091</c:v>
                </c:pt>
                <c:pt idx="6">
                  <c:v>0.04220189569201839</c:v>
                </c:pt>
                <c:pt idx="7">
                  <c:v>0.025553864678361272</c:v>
                </c:pt>
                <c:pt idx="8">
                  <c:v>0.04341658669218482</c:v>
                </c:pt>
                <c:pt idx="9">
                  <c:v>0.04130375285612677</c:v>
                </c:pt>
                <c:pt idx="10">
                  <c:v>0.05921148537234985</c:v>
                </c:pt>
                <c:pt idx="11">
                  <c:v>0.06815423684555495</c:v>
                </c:pt>
                <c:pt idx="12">
                  <c:v>0.02942787793912432</c:v>
                </c:pt>
                <c:pt idx="13">
                  <c:v>0.0261725046566048</c:v>
                </c:pt>
                <c:pt idx="14">
                  <c:v>0.04491102314577124</c:v>
                </c:pt>
                <c:pt idx="15">
                  <c:v>0.07424957912338628</c:v>
                </c:pt>
                <c:pt idx="16">
                  <c:v>0.03512833614050059</c:v>
                </c:pt>
                <c:pt idx="17">
                  <c:v>0.02102379604162864</c:v>
                </c:pt>
                <c:pt idx="18">
                  <c:v>0.047042533945356305</c:v>
                </c:pt>
                <c:pt idx="19">
                  <c:v>0.021840329667841555</c:v>
                </c:pt>
                <c:pt idx="20">
                  <c:v>0.021633307652783935</c:v>
                </c:pt>
                <c:pt idx="21">
                  <c:v>0.01655294535724685</c:v>
                </c:pt>
                <c:pt idx="22">
                  <c:v>0.04104875150354759</c:v>
                </c:pt>
                <c:pt idx="23">
                  <c:v>0.033421549934136804</c:v>
                </c:pt>
                <c:pt idx="24">
                  <c:v>0.029732137494637014</c:v>
                </c:pt>
                <c:pt idx="25">
                  <c:v>0.08542833253669417</c:v>
                </c:pt>
                <c:pt idx="26">
                  <c:v>0.13171180660821566</c:v>
                </c:pt>
                <c:pt idx="27">
                  <c:v>0.06918092222571191</c:v>
                </c:pt>
                <c:pt idx="28">
                  <c:v>0.07433034373659253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'39'!$H$1:$H$29</c:f>
              <c:numCache>
                <c:ptCount val="29"/>
                <c:pt idx="0">
                  <c:v>0.11475626344561765</c:v>
                </c:pt>
                <c:pt idx="1">
                  <c:v>0.11331248059886675</c:v>
                </c:pt>
                <c:pt idx="2">
                  <c:v>0.11186869775211586</c:v>
                </c:pt>
                <c:pt idx="3">
                  <c:v>0.11042491490536496</c:v>
                </c:pt>
                <c:pt idx="4">
                  <c:v>0.10898113205861407</c:v>
                </c:pt>
                <c:pt idx="5">
                  <c:v>0.10753734921186317</c:v>
                </c:pt>
                <c:pt idx="6">
                  <c:v>0.10609356636511227</c:v>
                </c:pt>
                <c:pt idx="7">
                  <c:v>0.10464978351836138</c:v>
                </c:pt>
                <c:pt idx="8">
                  <c:v>0.10320600067161047</c:v>
                </c:pt>
                <c:pt idx="9">
                  <c:v>0.10176221782485957</c:v>
                </c:pt>
                <c:pt idx="10">
                  <c:v>0.10031843497810868</c:v>
                </c:pt>
                <c:pt idx="11">
                  <c:v>0.09887465213135778</c:v>
                </c:pt>
                <c:pt idx="12">
                  <c:v>0.09743086928460688</c:v>
                </c:pt>
                <c:pt idx="13">
                  <c:v>0.09598708643785599</c:v>
                </c:pt>
                <c:pt idx="14">
                  <c:v>0.09454330359110509</c:v>
                </c:pt>
                <c:pt idx="15">
                  <c:v>0.0930995207443542</c:v>
                </c:pt>
                <c:pt idx="16">
                  <c:v>0.0916557378976033</c:v>
                </c:pt>
                <c:pt idx="17">
                  <c:v>0.0902119550508524</c:v>
                </c:pt>
                <c:pt idx="18">
                  <c:v>0.08876817220410149</c:v>
                </c:pt>
                <c:pt idx="19">
                  <c:v>0.0873243893573506</c:v>
                </c:pt>
                <c:pt idx="20">
                  <c:v>0.0858806065105997</c:v>
                </c:pt>
                <c:pt idx="21">
                  <c:v>0.0844368236638488</c:v>
                </c:pt>
                <c:pt idx="22">
                  <c:v>0.08299304081709791</c:v>
                </c:pt>
                <c:pt idx="23">
                  <c:v>0.08154925797034701</c:v>
                </c:pt>
                <c:pt idx="24">
                  <c:v>0.08010547512359611</c:v>
                </c:pt>
                <c:pt idx="25">
                  <c:v>0.07866169227684522</c:v>
                </c:pt>
                <c:pt idx="26">
                  <c:v>0.07721790943009432</c:v>
                </c:pt>
                <c:pt idx="27">
                  <c:v>0.07577412658334343</c:v>
                </c:pt>
                <c:pt idx="28">
                  <c:v>0.07433034373659253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'39'!$J$1:$J$29</c:f>
              <c:numCache>
                <c:ptCount val="29"/>
                <c:pt idx="0">
                  <c:v>0.025</c:v>
                </c:pt>
                <c:pt idx="1">
                  <c:v>0.021892857142857144</c:v>
                </c:pt>
                <c:pt idx="2">
                  <c:v>0.018785714285714288</c:v>
                </c:pt>
                <c:pt idx="3">
                  <c:v>0.01567857142857143</c:v>
                </c:pt>
                <c:pt idx="4">
                  <c:v>0.012571428571428574</c:v>
                </c:pt>
                <c:pt idx="5">
                  <c:v>0.009464285714285717</c:v>
                </c:pt>
                <c:pt idx="6">
                  <c:v>0.00635714285714286</c:v>
                </c:pt>
                <c:pt idx="7">
                  <c:v>0.003250000000000003</c:v>
                </c:pt>
                <c:pt idx="8">
                  <c:v>0.00014285714285714596</c:v>
                </c:pt>
                <c:pt idx="9">
                  <c:v>-0.002964285714285711</c:v>
                </c:pt>
                <c:pt idx="10">
                  <c:v>-0.006071428571428568</c:v>
                </c:pt>
                <c:pt idx="11">
                  <c:v>-0.009178571428571425</c:v>
                </c:pt>
                <c:pt idx="12">
                  <c:v>-0.012285714285714282</c:v>
                </c:pt>
                <c:pt idx="13">
                  <c:v>-0.015392857142857139</c:v>
                </c:pt>
                <c:pt idx="14">
                  <c:v>-0.018499999999999996</c:v>
                </c:pt>
                <c:pt idx="15">
                  <c:v>-0.021607142857142853</c:v>
                </c:pt>
                <c:pt idx="16">
                  <c:v>-0.02471428571428571</c:v>
                </c:pt>
                <c:pt idx="17">
                  <c:v>-0.027821428571428566</c:v>
                </c:pt>
                <c:pt idx="18">
                  <c:v>-0.030928571428571423</c:v>
                </c:pt>
                <c:pt idx="19">
                  <c:v>-0.03403571428571428</c:v>
                </c:pt>
                <c:pt idx="20">
                  <c:v>-0.03714285714285714</c:v>
                </c:pt>
                <c:pt idx="21">
                  <c:v>-0.04025</c:v>
                </c:pt>
                <c:pt idx="22">
                  <c:v>-0.04335714285714285</c:v>
                </c:pt>
                <c:pt idx="23">
                  <c:v>-0.0464642857142857</c:v>
                </c:pt>
                <c:pt idx="24">
                  <c:v>-0.049571428571428565</c:v>
                </c:pt>
                <c:pt idx="25">
                  <c:v>-0.05267857142857143</c:v>
                </c:pt>
                <c:pt idx="26">
                  <c:v>-0.05578571428571428</c:v>
                </c:pt>
                <c:pt idx="27">
                  <c:v>-0.05889285714285713</c:v>
                </c:pt>
                <c:pt idx="28">
                  <c:v>-0.06199999999999999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'39'!$L$1:$L$29</c:f>
              <c:numCache>
                <c:ptCount val="29"/>
                <c:pt idx="0">
                  <c:v>-0.112</c:v>
                </c:pt>
                <c:pt idx="1">
                  <c:v>-0.10653571428571429</c:v>
                </c:pt>
                <c:pt idx="2">
                  <c:v>-0.10107142857142858</c:v>
                </c:pt>
                <c:pt idx="3">
                  <c:v>-0.09560714285714286</c:v>
                </c:pt>
                <c:pt idx="4">
                  <c:v>-0.09014285714285715</c:v>
                </c:pt>
                <c:pt idx="5">
                  <c:v>-0.08467857142857144</c:v>
                </c:pt>
                <c:pt idx="6">
                  <c:v>-0.07921428571428571</c:v>
                </c:pt>
                <c:pt idx="7">
                  <c:v>-0.07375000000000001</c:v>
                </c:pt>
                <c:pt idx="8">
                  <c:v>-0.06828571428571428</c:v>
                </c:pt>
                <c:pt idx="9">
                  <c:v>-0.06282142857142858</c:v>
                </c:pt>
                <c:pt idx="10">
                  <c:v>-0.057357142857142863</c:v>
                </c:pt>
                <c:pt idx="11">
                  <c:v>-0.05189285714285715</c:v>
                </c:pt>
                <c:pt idx="12">
                  <c:v>-0.04642857142857143</c:v>
                </c:pt>
                <c:pt idx="13">
                  <c:v>-0.04096428571428572</c:v>
                </c:pt>
                <c:pt idx="14">
                  <c:v>-0.035500000000000004</c:v>
                </c:pt>
                <c:pt idx="15">
                  <c:v>-0.03003571428571429</c:v>
                </c:pt>
                <c:pt idx="16">
                  <c:v>-0.024571428571428577</c:v>
                </c:pt>
                <c:pt idx="17">
                  <c:v>-0.019107142857142864</c:v>
                </c:pt>
                <c:pt idx="18">
                  <c:v>-0.013642857142857151</c:v>
                </c:pt>
                <c:pt idx="19">
                  <c:v>-0.008178571428571438</c:v>
                </c:pt>
                <c:pt idx="20">
                  <c:v>-0.0027142857142857246</c:v>
                </c:pt>
                <c:pt idx="21">
                  <c:v>0.0027499999999999886</c:v>
                </c:pt>
                <c:pt idx="22">
                  <c:v>0.008214285714285702</c:v>
                </c:pt>
                <c:pt idx="23">
                  <c:v>0.013678571428571415</c:v>
                </c:pt>
                <c:pt idx="24">
                  <c:v>0.019142857142857142</c:v>
                </c:pt>
                <c:pt idx="25">
                  <c:v>0.02460714285714284</c:v>
                </c:pt>
                <c:pt idx="26">
                  <c:v>0.03007142857142857</c:v>
                </c:pt>
                <c:pt idx="27">
                  <c:v>0.03553571428571427</c:v>
                </c:pt>
                <c:pt idx="28">
                  <c:v>0.040999999999999995</c:v>
                </c:pt>
              </c:numCache>
            </c:numRef>
          </c:val>
          <c:smooth val="0"/>
        </c:ser>
        <c:marker val="1"/>
        <c:axId val="42682561"/>
        <c:axId val="48598730"/>
      </c:lineChart>
      <c:catAx>
        <c:axId val="426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98730"/>
        <c:crosses val="autoZero"/>
        <c:auto val="1"/>
        <c:lblOffset val="100"/>
        <c:noMultiLvlLbl val="0"/>
      </c:catAx>
      <c:valAx>
        <c:axId val="48598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82561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deviation from theortical line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radius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'39'!$I$1:$I$29</c:f>
              <c:numCache>
                <c:ptCount val="29"/>
                <c:pt idx="0">
                  <c:v>0</c:v>
                </c:pt>
                <c:pt idx="1">
                  <c:v>0.016340903468036794</c:v>
                </c:pt>
                <c:pt idx="2">
                  <c:v>-0.022308662021886277</c:v>
                </c:pt>
                <c:pt idx="3">
                  <c:v>-0.022220606620565186</c:v>
                </c:pt>
                <c:pt idx="4">
                  <c:v>-0.0018130397923056263</c:v>
                </c:pt>
                <c:pt idx="5">
                  <c:v>-0.016537349211863173</c:v>
                </c:pt>
                <c:pt idx="6">
                  <c:v>-0.06389167067309388</c:v>
                </c:pt>
                <c:pt idx="7">
                  <c:v>-0.07909591884000011</c:v>
                </c:pt>
                <c:pt idx="8">
                  <c:v>-0.059789413979425644</c:v>
                </c:pt>
                <c:pt idx="9">
                  <c:v>-0.0604584649687328</c:v>
                </c:pt>
                <c:pt idx="10">
                  <c:v>-0.04110694960575883</c:v>
                </c:pt>
                <c:pt idx="11">
                  <c:v>-0.030720415285802827</c:v>
                </c:pt>
                <c:pt idx="12">
                  <c:v>-0.06800299134548256</c:v>
                </c:pt>
                <c:pt idx="13">
                  <c:v>-0.06981458178125119</c:v>
                </c:pt>
                <c:pt idx="14">
                  <c:v>-0.049632280445333854</c:v>
                </c:pt>
                <c:pt idx="15">
                  <c:v>-0.01884994162096791</c:v>
                </c:pt>
                <c:pt idx="16">
                  <c:v>-0.056527401757102705</c:v>
                </c:pt>
                <c:pt idx="17">
                  <c:v>-0.06918815900922376</c:v>
                </c:pt>
                <c:pt idx="18">
                  <c:v>-0.04172563825874519</c:v>
                </c:pt>
                <c:pt idx="19">
                  <c:v>-0.06548405968950904</c:v>
                </c:pt>
                <c:pt idx="20">
                  <c:v>-0.06424729885781577</c:v>
                </c:pt>
                <c:pt idx="21">
                  <c:v>-0.06788387830660195</c:v>
                </c:pt>
                <c:pt idx="22">
                  <c:v>-0.04194428931355032</c:v>
                </c:pt>
                <c:pt idx="23">
                  <c:v>-0.04812770803621021</c:v>
                </c:pt>
                <c:pt idx="24">
                  <c:v>-0.0503733376289591</c:v>
                </c:pt>
                <c:pt idx="25">
                  <c:v>0.006766640259848952</c:v>
                </c:pt>
                <c:pt idx="26">
                  <c:v>0.05449389717812134</c:v>
                </c:pt>
                <c:pt idx="27">
                  <c:v>-0.006593204357631513</c:v>
                </c:pt>
                <c:pt idx="2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h endpts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'39'!$K$1:$K$29</c:f>
              <c:numCache>
                <c:ptCount val="29"/>
                <c:pt idx="0">
                  <c:v>0</c:v>
                </c:pt>
                <c:pt idx="1">
                  <c:v>-0.008892857142857145</c:v>
                </c:pt>
                <c:pt idx="2">
                  <c:v>-0.04378571428571429</c:v>
                </c:pt>
                <c:pt idx="3">
                  <c:v>-0.08967857142857143</c:v>
                </c:pt>
                <c:pt idx="4">
                  <c:v>-0.11957142857142858</c:v>
                </c:pt>
                <c:pt idx="5">
                  <c:v>-0.10046428571428571</c:v>
                </c:pt>
                <c:pt idx="6">
                  <c:v>-0.04735714285714286</c:v>
                </c:pt>
                <c:pt idx="7">
                  <c:v>-0.02525</c:v>
                </c:pt>
                <c:pt idx="8">
                  <c:v>-0.04214285714285715</c:v>
                </c:pt>
                <c:pt idx="9">
                  <c:v>-0.03803571428571429</c:v>
                </c:pt>
                <c:pt idx="10">
                  <c:v>-0.05292857142857143</c:v>
                </c:pt>
                <c:pt idx="11">
                  <c:v>-0.05682142857142858</c:v>
                </c:pt>
                <c:pt idx="12">
                  <c:v>-0.01671428571428572</c:v>
                </c:pt>
                <c:pt idx="13">
                  <c:v>-0.00260714285714286</c:v>
                </c:pt>
                <c:pt idx="14">
                  <c:v>0.009499999999999996</c:v>
                </c:pt>
                <c:pt idx="15">
                  <c:v>-0.010392857142857148</c:v>
                </c:pt>
                <c:pt idx="16">
                  <c:v>0.02171428571428571</c:v>
                </c:pt>
                <c:pt idx="17">
                  <c:v>0.04882142857142857</c:v>
                </c:pt>
                <c:pt idx="18">
                  <c:v>0.07792857142857143</c:v>
                </c:pt>
                <c:pt idx="19">
                  <c:v>0.055035714285714285</c:v>
                </c:pt>
                <c:pt idx="20">
                  <c:v>0.05514285714285713</c:v>
                </c:pt>
                <c:pt idx="21">
                  <c:v>0.05525</c:v>
                </c:pt>
                <c:pt idx="22">
                  <c:v>0.06635714285714285</c:v>
                </c:pt>
                <c:pt idx="23">
                  <c:v>0.0674642857142857</c:v>
                </c:pt>
                <c:pt idx="24">
                  <c:v>0.021571428571428564</c:v>
                </c:pt>
                <c:pt idx="25">
                  <c:v>-0.014321428571428575</c:v>
                </c:pt>
                <c:pt idx="26">
                  <c:v>-0.032214285714285716</c:v>
                </c:pt>
                <c:pt idx="27">
                  <c:v>-0.010107142857142877</c:v>
                </c:pt>
                <c:pt idx="28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v>v endpts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'39'!$M$1:$M$29</c:f>
              <c:numCache>
                <c:ptCount val="29"/>
                <c:pt idx="0">
                  <c:v>0</c:v>
                </c:pt>
                <c:pt idx="1">
                  <c:v>-0.022464285714285714</c:v>
                </c:pt>
                <c:pt idx="2">
                  <c:v>0.015071428571428583</c:v>
                </c:pt>
                <c:pt idx="3">
                  <c:v>0.04760714285714286</c:v>
                </c:pt>
                <c:pt idx="4">
                  <c:v>0.08414285714285714</c:v>
                </c:pt>
                <c:pt idx="5">
                  <c:v>0.08467857142857144</c:v>
                </c:pt>
                <c:pt idx="6">
                  <c:v>0.06921428571428571</c:v>
                </c:pt>
                <c:pt idx="7">
                  <c:v>0.06075000000000001</c:v>
                </c:pt>
                <c:pt idx="8">
                  <c:v>0.05728571428571429</c:v>
                </c:pt>
                <c:pt idx="9">
                  <c:v>0.06782142857142859</c:v>
                </c:pt>
                <c:pt idx="10">
                  <c:v>0.06235714285714286</c:v>
                </c:pt>
                <c:pt idx="11">
                  <c:v>0.06889285714285714</c:v>
                </c:pt>
                <c:pt idx="12">
                  <c:v>0.05142857142857143</c:v>
                </c:pt>
                <c:pt idx="13">
                  <c:v>0.021964285714285717</c:v>
                </c:pt>
                <c:pt idx="14">
                  <c:v>-0.008499999999999994</c:v>
                </c:pt>
                <c:pt idx="15">
                  <c:v>-0.03696428571428571</c:v>
                </c:pt>
                <c:pt idx="16">
                  <c:v>-0.010428571428571426</c:v>
                </c:pt>
                <c:pt idx="17">
                  <c:v>0.018107142857142863</c:v>
                </c:pt>
                <c:pt idx="18">
                  <c:v>0.011642857142857151</c:v>
                </c:pt>
                <c:pt idx="19">
                  <c:v>0.0021785714285714377</c:v>
                </c:pt>
                <c:pt idx="20">
                  <c:v>-0.009285714285714276</c:v>
                </c:pt>
                <c:pt idx="21">
                  <c:v>0.004250000000000012</c:v>
                </c:pt>
                <c:pt idx="22">
                  <c:v>0.0257857142857143</c:v>
                </c:pt>
                <c:pt idx="23">
                  <c:v>0.012321428571428584</c:v>
                </c:pt>
                <c:pt idx="24">
                  <c:v>-0.029142857142857144</c:v>
                </c:pt>
                <c:pt idx="25">
                  <c:v>-0.07760714285714285</c:v>
                </c:pt>
                <c:pt idx="26">
                  <c:v>-0.12807142857142856</c:v>
                </c:pt>
                <c:pt idx="27">
                  <c:v>-0.040535714285714265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4735387"/>
        <c:axId val="44183028"/>
      </c:lineChart>
      <c:catAx>
        <c:axId val="3473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83028"/>
        <c:crosses val="autoZero"/>
        <c:auto val="1"/>
        <c:lblOffset val="100"/>
        <c:noMultiLvlLbl val="0"/>
      </c:catAx>
      <c:valAx>
        <c:axId val="44183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735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actual values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horizontal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'225'!$E$1:$E$29</c:f>
              <c:numCache>
                <c:ptCount val="29"/>
                <c:pt idx="0">
                  <c:v>-0.012</c:v>
                </c:pt>
                <c:pt idx="1">
                  <c:v>-0.094</c:v>
                </c:pt>
                <c:pt idx="2">
                  <c:v>-0.137</c:v>
                </c:pt>
                <c:pt idx="3">
                  <c:v>-0.137</c:v>
                </c:pt>
                <c:pt idx="4">
                  <c:v>-0.132</c:v>
                </c:pt>
                <c:pt idx="5">
                  <c:v>-0.123</c:v>
                </c:pt>
                <c:pt idx="6">
                  <c:v>-0.128</c:v>
                </c:pt>
                <c:pt idx="7">
                  <c:v>-0.107</c:v>
                </c:pt>
                <c:pt idx="8">
                  <c:v>-0.085</c:v>
                </c:pt>
                <c:pt idx="9">
                  <c:v>-0.059</c:v>
                </c:pt>
                <c:pt idx="10">
                  <c:v>-0.054</c:v>
                </c:pt>
                <c:pt idx="11">
                  <c:v>-0.034</c:v>
                </c:pt>
                <c:pt idx="12">
                  <c:v>-0.037</c:v>
                </c:pt>
                <c:pt idx="13">
                  <c:v>-0.055</c:v>
                </c:pt>
                <c:pt idx="14">
                  <c:v>-0.041</c:v>
                </c:pt>
                <c:pt idx="15">
                  <c:v>0.008</c:v>
                </c:pt>
                <c:pt idx="16">
                  <c:v>0.007</c:v>
                </c:pt>
                <c:pt idx="17">
                  <c:v>-0.017</c:v>
                </c:pt>
                <c:pt idx="18">
                  <c:v>0.004</c:v>
                </c:pt>
                <c:pt idx="19">
                  <c:v>-0.002</c:v>
                </c:pt>
                <c:pt idx="20">
                  <c:v>0.018</c:v>
                </c:pt>
                <c:pt idx="21">
                  <c:v>0.023</c:v>
                </c:pt>
                <c:pt idx="22">
                  <c:v>0.015</c:v>
                </c:pt>
                <c:pt idx="23">
                  <c:v>0.01</c:v>
                </c:pt>
                <c:pt idx="24">
                  <c:v>0.012</c:v>
                </c:pt>
                <c:pt idx="25">
                  <c:v>0.05</c:v>
                </c:pt>
                <c:pt idx="26">
                  <c:v>0.055</c:v>
                </c:pt>
                <c:pt idx="27">
                  <c:v>0.037</c:v>
                </c:pt>
                <c:pt idx="28">
                  <c:v>-0.025</c:v>
                </c:pt>
              </c:numCache>
            </c:numRef>
          </c:val>
          <c:smooth val="0"/>
        </c:ser>
        <c:ser>
          <c:idx val="1"/>
          <c:order val="1"/>
          <c:tx>
            <c:v>vertical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'225'!$F$1:$F$29</c:f>
              <c:numCache>
                <c:ptCount val="29"/>
                <c:pt idx="0">
                  <c:v>0.061</c:v>
                </c:pt>
                <c:pt idx="1">
                  <c:v>0.069</c:v>
                </c:pt>
                <c:pt idx="2">
                  <c:v>0.051</c:v>
                </c:pt>
                <c:pt idx="3">
                  <c:v>-0.009</c:v>
                </c:pt>
                <c:pt idx="4">
                  <c:v>-0.047</c:v>
                </c:pt>
                <c:pt idx="5">
                  <c:v>-0.027</c:v>
                </c:pt>
                <c:pt idx="6">
                  <c:v>0.005</c:v>
                </c:pt>
                <c:pt idx="7">
                  <c:v>0.02</c:v>
                </c:pt>
                <c:pt idx="8">
                  <c:v>-0.003</c:v>
                </c:pt>
                <c:pt idx="9">
                  <c:v>-0.06</c:v>
                </c:pt>
                <c:pt idx="10">
                  <c:v>-0.063</c:v>
                </c:pt>
                <c:pt idx="11">
                  <c:v>-0.042</c:v>
                </c:pt>
                <c:pt idx="12">
                  <c:v>-0.043</c:v>
                </c:pt>
                <c:pt idx="13">
                  <c:v>-0.067</c:v>
                </c:pt>
                <c:pt idx="14">
                  <c:v>-0.071</c:v>
                </c:pt>
                <c:pt idx="15">
                  <c:v>-0.037</c:v>
                </c:pt>
                <c:pt idx="16">
                  <c:v>0</c:v>
                </c:pt>
                <c:pt idx="17">
                  <c:v>-0.003</c:v>
                </c:pt>
                <c:pt idx="18">
                  <c:v>-0.046</c:v>
                </c:pt>
                <c:pt idx="19">
                  <c:v>-0.008</c:v>
                </c:pt>
                <c:pt idx="20">
                  <c:v>0.007</c:v>
                </c:pt>
                <c:pt idx="21">
                  <c:v>0.033</c:v>
                </c:pt>
                <c:pt idx="22">
                  <c:v>0.027</c:v>
                </c:pt>
                <c:pt idx="23">
                  <c:v>0.014</c:v>
                </c:pt>
                <c:pt idx="24">
                  <c:v>0.058</c:v>
                </c:pt>
                <c:pt idx="25">
                  <c:v>0.063</c:v>
                </c:pt>
                <c:pt idx="26">
                  <c:v>0.031</c:v>
                </c:pt>
                <c:pt idx="27">
                  <c:v>-0.033</c:v>
                </c:pt>
                <c:pt idx="28">
                  <c:v>-0.08</c:v>
                </c:pt>
              </c:numCache>
            </c:numRef>
          </c:val>
          <c:smooth val="0"/>
        </c:ser>
        <c:ser>
          <c:idx val="2"/>
          <c:order val="2"/>
          <c:tx>
            <c:v>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'225'!$G$1:$G$29</c:f>
              <c:numCache>
                <c:ptCount val="29"/>
                <c:pt idx="0">
                  <c:v>0.06216912416947821</c:v>
                </c:pt>
                <c:pt idx="1">
                  <c:v>0.11660617479361889</c:v>
                </c:pt>
                <c:pt idx="2">
                  <c:v>0.1461848145328372</c:v>
                </c:pt>
                <c:pt idx="3">
                  <c:v>0.13729530217745983</c:v>
                </c:pt>
                <c:pt idx="4">
                  <c:v>0.14011780757633913</c:v>
                </c:pt>
                <c:pt idx="5">
                  <c:v>0.12592855117089213</c:v>
                </c:pt>
                <c:pt idx="6">
                  <c:v>0.12809761902549166</c:v>
                </c:pt>
                <c:pt idx="7">
                  <c:v>0.10885311203635842</c:v>
                </c:pt>
                <c:pt idx="8">
                  <c:v>0.08505292469985969</c:v>
                </c:pt>
                <c:pt idx="9">
                  <c:v>0.0841486779456457</c:v>
                </c:pt>
                <c:pt idx="10">
                  <c:v>0.08297590011563599</c:v>
                </c:pt>
                <c:pt idx="11">
                  <c:v>0.054037024344425186</c:v>
                </c:pt>
                <c:pt idx="12">
                  <c:v>0.056727418414731334</c:v>
                </c:pt>
                <c:pt idx="13">
                  <c:v>0.08668333173107734</c:v>
                </c:pt>
                <c:pt idx="14">
                  <c:v>0.08198780397107852</c:v>
                </c:pt>
                <c:pt idx="15">
                  <c:v>0.0378549864614954</c:v>
                </c:pt>
                <c:pt idx="16">
                  <c:v>0.007</c:v>
                </c:pt>
                <c:pt idx="17">
                  <c:v>0.01726267650163207</c:v>
                </c:pt>
                <c:pt idx="18">
                  <c:v>0.04617358552246078</c:v>
                </c:pt>
                <c:pt idx="19">
                  <c:v>0.00824621125123532</c:v>
                </c:pt>
                <c:pt idx="20">
                  <c:v>0.019313207915827964</c:v>
                </c:pt>
                <c:pt idx="21">
                  <c:v>0.040224370722237536</c:v>
                </c:pt>
                <c:pt idx="22">
                  <c:v>0.030886890422961</c:v>
                </c:pt>
                <c:pt idx="23">
                  <c:v>0.017204650534085254</c:v>
                </c:pt>
                <c:pt idx="24">
                  <c:v>0.05922837157984339</c:v>
                </c:pt>
                <c:pt idx="25">
                  <c:v>0.08043009387039157</c:v>
                </c:pt>
                <c:pt idx="26">
                  <c:v>0.06313477647065839</c:v>
                </c:pt>
                <c:pt idx="27">
                  <c:v>0.04957822102496216</c:v>
                </c:pt>
                <c:pt idx="28">
                  <c:v>0.08381527307120105</c:v>
                </c:pt>
              </c:numCache>
            </c:numRef>
          </c:val>
          <c:smooth val="0"/>
        </c:ser>
        <c:ser>
          <c:idx val="3"/>
          <c:order val="3"/>
          <c:tx>
            <c:v>end pt radius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'225'!$H$1:$H$29</c:f>
              <c:numCache>
                <c:ptCount val="29"/>
                <c:pt idx="0">
                  <c:v>0.06216912416947821</c:v>
                </c:pt>
                <c:pt idx="1">
                  <c:v>0.0629422009159683</c:v>
                </c:pt>
                <c:pt idx="2">
                  <c:v>0.06371527766245841</c:v>
                </c:pt>
                <c:pt idx="3">
                  <c:v>0.06448835440894851</c:v>
                </c:pt>
                <c:pt idx="4">
                  <c:v>0.06526143115543862</c:v>
                </c:pt>
                <c:pt idx="5">
                  <c:v>0.06603450790192872</c:v>
                </c:pt>
                <c:pt idx="6">
                  <c:v>0.06680758464841882</c:v>
                </c:pt>
                <c:pt idx="7">
                  <c:v>0.06758066139490893</c:v>
                </c:pt>
                <c:pt idx="8">
                  <c:v>0.06835373814139903</c:v>
                </c:pt>
                <c:pt idx="9">
                  <c:v>0.06912681488788912</c:v>
                </c:pt>
                <c:pt idx="10">
                  <c:v>0.06989989163437922</c:v>
                </c:pt>
                <c:pt idx="11">
                  <c:v>0.07067296838086932</c:v>
                </c:pt>
                <c:pt idx="12">
                  <c:v>0.07144604512735943</c:v>
                </c:pt>
                <c:pt idx="13">
                  <c:v>0.07221912187384953</c:v>
                </c:pt>
                <c:pt idx="14">
                  <c:v>0.07299219862033964</c:v>
                </c:pt>
                <c:pt idx="15">
                  <c:v>0.07376527536682974</c:v>
                </c:pt>
                <c:pt idx="16">
                  <c:v>0.07453835211331983</c:v>
                </c:pt>
                <c:pt idx="17">
                  <c:v>0.07531142885980993</c:v>
                </c:pt>
                <c:pt idx="18">
                  <c:v>0.07608450560630003</c:v>
                </c:pt>
                <c:pt idx="19">
                  <c:v>0.07685758235279014</c:v>
                </c:pt>
                <c:pt idx="20">
                  <c:v>0.07763065909928024</c:v>
                </c:pt>
                <c:pt idx="21">
                  <c:v>0.07840373584577034</c:v>
                </c:pt>
                <c:pt idx="22">
                  <c:v>0.07917681259226045</c:v>
                </c:pt>
                <c:pt idx="23">
                  <c:v>0.07994988933875055</c:v>
                </c:pt>
                <c:pt idx="24">
                  <c:v>0.08072296608524065</c:v>
                </c:pt>
                <c:pt idx="25">
                  <c:v>0.08149604283173076</c:v>
                </c:pt>
                <c:pt idx="26">
                  <c:v>0.08226911957822085</c:v>
                </c:pt>
                <c:pt idx="27">
                  <c:v>0.08304219632471095</c:v>
                </c:pt>
                <c:pt idx="28">
                  <c:v>0.08381527307120105</c:v>
                </c:pt>
              </c:numCache>
            </c:numRef>
          </c:val>
          <c:smooth val="0"/>
        </c:ser>
        <c:ser>
          <c:idx val="4"/>
          <c:order val="4"/>
          <c:tx>
            <c:v>end pt 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'225'!$J$1:$J$29</c:f>
              <c:numCache>
                <c:ptCount val="29"/>
                <c:pt idx="0">
                  <c:v>-0.012</c:v>
                </c:pt>
                <c:pt idx="1">
                  <c:v>-0.012464285714285714</c:v>
                </c:pt>
                <c:pt idx="2">
                  <c:v>-0.012928571428571428</c:v>
                </c:pt>
                <c:pt idx="3">
                  <c:v>-0.013392857142857144</c:v>
                </c:pt>
                <c:pt idx="4">
                  <c:v>-0.013857142857142858</c:v>
                </c:pt>
                <c:pt idx="5">
                  <c:v>-0.014321428571428572</c:v>
                </c:pt>
                <c:pt idx="6">
                  <c:v>-0.014785714285714286</c:v>
                </c:pt>
                <c:pt idx="7">
                  <c:v>-0.01525</c:v>
                </c:pt>
                <c:pt idx="8">
                  <c:v>-0.015714285714285715</c:v>
                </c:pt>
                <c:pt idx="9">
                  <c:v>-0.01617857142857143</c:v>
                </c:pt>
                <c:pt idx="10">
                  <c:v>-0.016642857142857143</c:v>
                </c:pt>
                <c:pt idx="11">
                  <c:v>-0.01710714285714286</c:v>
                </c:pt>
                <c:pt idx="12">
                  <c:v>-0.01757142857142857</c:v>
                </c:pt>
                <c:pt idx="13">
                  <c:v>-0.018035714285714287</c:v>
                </c:pt>
                <c:pt idx="14">
                  <c:v>-0.018500000000000003</c:v>
                </c:pt>
                <c:pt idx="15">
                  <c:v>-0.018964285714285715</c:v>
                </c:pt>
                <c:pt idx="16">
                  <c:v>-0.01942857142857143</c:v>
                </c:pt>
                <c:pt idx="17">
                  <c:v>-0.019892857142857143</c:v>
                </c:pt>
                <c:pt idx="18">
                  <c:v>-0.02035714285714286</c:v>
                </c:pt>
                <c:pt idx="19">
                  <c:v>-0.020821428571428574</c:v>
                </c:pt>
                <c:pt idx="20">
                  <c:v>-0.021285714285714286</c:v>
                </c:pt>
                <c:pt idx="21">
                  <c:v>-0.021750000000000002</c:v>
                </c:pt>
                <c:pt idx="22">
                  <c:v>-0.022214285714285714</c:v>
                </c:pt>
                <c:pt idx="23">
                  <c:v>-0.02267857142857143</c:v>
                </c:pt>
                <c:pt idx="24">
                  <c:v>-0.023142857142857146</c:v>
                </c:pt>
                <c:pt idx="25">
                  <c:v>-0.023607142857142858</c:v>
                </c:pt>
                <c:pt idx="26">
                  <c:v>-0.024071428571428573</c:v>
                </c:pt>
                <c:pt idx="27">
                  <c:v>-0.024535714285714286</c:v>
                </c:pt>
                <c:pt idx="28">
                  <c:v>-0.025</c:v>
                </c:pt>
              </c:numCache>
            </c:numRef>
          </c:val>
          <c:smooth val="0"/>
        </c:ser>
        <c:ser>
          <c:idx val="5"/>
          <c:order val="5"/>
          <c:tx>
            <c:v>end pt 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'225'!$L$1:$L$29</c:f>
              <c:numCache>
                <c:ptCount val="29"/>
                <c:pt idx="0">
                  <c:v>0.061</c:v>
                </c:pt>
                <c:pt idx="1">
                  <c:v>0.05596428571428571</c:v>
                </c:pt>
                <c:pt idx="2">
                  <c:v>0.05092857142857143</c:v>
                </c:pt>
                <c:pt idx="3">
                  <c:v>0.04589285714285714</c:v>
                </c:pt>
                <c:pt idx="4">
                  <c:v>0.040857142857142856</c:v>
                </c:pt>
                <c:pt idx="5">
                  <c:v>0.03582142857142857</c:v>
                </c:pt>
                <c:pt idx="6">
                  <c:v>0.030785714285714277</c:v>
                </c:pt>
                <c:pt idx="7">
                  <c:v>0.025749999999999995</c:v>
                </c:pt>
                <c:pt idx="8">
                  <c:v>0.020714285714285706</c:v>
                </c:pt>
                <c:pt idx="9">
                  <c:v>0.015678571428571417</c:v>
                </c:pt>
                <c:pt idx="10">
                  <c:v>0.010642857142857134</c:v>
                </c:pt>
                <c:pt idx="11">
                  <c:v>0.005607142857142845</c:v>
                </c:pt>
                <c:pt idx="12">
                  <c:v>0.0005714285714285561</c:v>
                </c:pt>
                <c:pt idx="13">
                  <c:v>-0.004464285714285726</c:v>
                </c:pt>
                <c:pt idx="14">
                  <c:v>-0.009500000000000008</c:v>
                </c:pt>
                <c:pt idx="15">
                  <c:v>-0.014535714285714305</c:v>
                </c:pt>
                <c:pt idx="16">
                  <c:v>-0.019571428571428587</c:v>
                </c:pt>
                <c:pt idx="17">
                  <c:v>-0.02460714285714287</c:v>
                </c:pt>
                <c:pt idx="18">
                  <c:v>-0.029642857142857165</c:v>
                </c:pt>
                <c:pt idx="19">
                  <c:v>-0.03467857142857145</c:v>
                </c:pt>
                <c:pt idx="20">
                  <c:v>-0.03971428571428573</c:v>
                </c:pt>
                <c:pt idx="21">
                  <c:v>-0.044750000000000026</c:v>
                </c:pt>
                <c:pt idx="22">
                  <c:v>-0.04978571428571431</c:v>
                </c:pt>
                <c:pt idx="23">
                  <c:v>-0.05482142857142859</c:v>
                </c:pt>
                <c:pt idx="24">
                  <c:v>-0.059857142857142887</c:v>
                </c:pt>
                <c:pt idx="25">
                  <c:v>-0.06489285714285717</c:v>
                </c:pt>
                <c:pt idx="26">
                  <c:v>-0.06992857142857145</c:v>
                </c:pt>
                <c:pt idx="27">
                  <c:v>-0.07496428571428573</c:v>
                </c:pt>
                <c:pt idx="28">
                  <c:v>-0.08000000000000002</c:v>
                </c:pt>
              </c:numCache>
            </c:numRef>
          </c:val>
          <c:smooth val="0"/>
        </c:ser>
        <c:marker val="1"/>
        <c:axId val="62102933"/>
        <c:axId val="22055486"/>
      </c:lineChart>
      <c:catAx>
        <c:axId val="62102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55486"/>
        <c:crosses val="autoZero"/>
        <c:auto val="1"/>
        <c:lblOffset val="100"/>
        <c:noMultiLvlLbl val="0"/>
      </c:catAx>
      <c:valAx>
        <c:axId val="22055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02933"/>
        <c:crossesAt val="1"/>
        <c:crossBetween val="between"/>
        <c:dispUnits/>
        <c:majorUnit val="0.0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0.4985</cdr:x>
      <cdr:y>0.50025</cdr:y>
    </cdr:from>
    <cdr:to>
      <cdr:x>0.522</cdr:x>
      <cdr:y>0.58475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112395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13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886325" y="200025"/>
        <a:ext cx="363855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6</xdr:col>
      <xdr:colOff>600075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609600" y="200025"/>
        <a:ext cx="36480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6</xdr:col>
      <xdr:colOff>600075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609600" y="2562225"/>
        <a:ext cx="364807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13</xdr:col>
      <xdr:colOff>600075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4876800" y="2562225"/>
        <a:ext cx="364807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3</xdr:row>
      <xdr:rowOff>0</xdr:rowOff>
    </xdr:from>
    <xdr:to>
      <xdr:col>20</xdr:col>
      <xdr:colOff>600075</xdr:colOff>
      <xdr:row>17</xdr:row>
      <xdr:rowOff>0</xdr:rowOff>
    </xdr:to>
    <xdr:graphicFrame>
      <xdr:nvGraphicFramePr>
        <xdr:cNvPr id="5" name="Chart 5"/>
        <xdr:cNvGraphicFramePr/>
      </xdr:nvGraphicFramePr>
      <xdr:xfrm>
        <a:off x="9144000" y="200025"/>
        <a:ext cx="364807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19</xdr:row>
      <xdr:rowOff>0</xdr:rowOff>
    </xdr:from>
    <xdr:to>
      <xdr:col>20</xdr:col>
      <xdr:colOff>600075</xdr:colOff>
      <xdr:row>33</xdr:row>
      <xdr:rowOff>0</xdr:rowOff>
    </xdr:to>
    <xdr:graphicFrame>
      <xdr:nvGraphicFramePr>
        <xdr:cNvPr id="6" name="Chart 6"/>
        <xdr:cNvGraphicFramePr/>
      </xdr:nvGraphicFramePr>
      <xdr:xfrm>
        <a:off x="9144000" y="2562225"/>
        <a:ext cx="3648075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600075</xdr:colOff>
      <xdr:row>49</xdr:row>
      <xdr:rowOff>0</xdr:rowOff>
    </xdr:to>
    <xdr:graphicFrame>
      <xdr:nvGraphicFramePr>
        <xdr:cNvPr id="7" name="Chart 7"/>
        <xdr:cNvGraphicFramePr/>
      </xdr:nvGraphicFramePr>
      <xdr:xfrm>
        <a:off x="609600" y="4943475"/>
        <a:ext cx="3648075" cy="2266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13</xdr:col>
      <xdr:colOff>600075</xdr:colOff>
      <xdr:row>49</xdr:row>
      <xdr:rowOff>0</xdr:rowOff>
    </xdr:to>
    <xdr:graphicFrame>
      <xdr:nvGraphicFramePr>
        <xdr:cNvPr id="8" name="Chart 8"/>
        <xdr:cNvGraphicFramePr/>
      </xdr:nvGraphicFramePr>
      <xdr:xfrm>
        <a:off x="4876800" y="4943475"/>
        <a:ext cx="364807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20</xdr:col>
      <xdr:colOff>600075</xdr:colOff>
      <xdr:row>49</xdr:row>
      <xdr:rowOff>0</xdr:rowOff>
    </xdr:to>
    <xdr:graphicFrame>
      <xdr:nvGraphicFramePr>
        <xdr:cNvPr id="9" name="Chart 9"/>
        <xdr:cNvGraphicFramePr/>
      </xdr:nvGraphicFramePr>
      <xdr:xfrm>
        <a:off x="9144000" y="4943475"/>
        <a:ext cx="3648075" cy="2266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13</xdr:col>
      <xdr:colOff>276225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38100" y="28575"/>
        <a:ext cx="99726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0</xdr:rowOff>
    </xdr:from>
    <xdr:to>
      <xdr:col>21</xdr:col>
      <xdr:colOff>295275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8067675" y="0"/>
        <a:ext cx="5029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13</xdr:col>
      <xdr:colOff>142875</xdr:colOff>
      <xdr:row>15</xdr:row>
      <xdr:rowOff>142875</xdr:rowOff>
    </xdr:from>
    <xdr:to>
      <xdr:col>21</xdr:col>
      <xdr:colOff>295275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8067675" y="2571750"/>
        <a:ext cx="5029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-5.312</v>
      </c>
      <c r="C1">
        <v>4.547</v>
      </c>
      <c r="D1">
        <v>1.689</v>
      </c>
      <c r="E1">
        <v>-0.017</v>
      </c>
      <c r="F1">
        <v>0.019</v>
      </c>
      <c r="G1">
        <f aca="true" t="shared" si="0" ref="G1:G29">SQRT(F1*F1+E1*E1)</f>
        <v>0.025495097567963924</v>
      </c>
      <c r="H1">
        <f>($G$32*0)+$G$33</f>
        <v>0.025495097567963924</v>
      </c>
      <c r="I1">
        <f aca="true" t="shared" si="1" ref="I1:I29">G1-H1</f>
        <v>0</v>
      </c>
      <c r="J1">
        <f>($E$32*0)+$E$33</f>
        <v>-0.017</v>
      </c>
      <c r="K1">
        <f aca="true" t="shared" si="2" ref="K1:K29">E1-J1</f>
        <v>0</v>
      </c>
      <c r="L1">
        <f>($F$32*0)+$F$33</f>
        <v>0.019</v>
      </c>
      <c r="M1">
        <f aca="true" t="shared" si="3" ref="M1:M29">F1-L1</f>
        <v>0</v>
      </c>
    </row>
    <row r="2" spans="1:13" ht="12.75">
      <c r="A2">
        <v>0.148</v>
      </c>
      <c r="B2">
        <v>-5.329</v>
      </c>
      <c r="C2">
        <v>4.547</v>
      </c>
      <c r="D2">
        <v>1.689</v>
      </c>
      <c r="E2">
        <v>-0.057</v>
      </c>
      <c r="F2">
        <v>0.018</v>
      </c>
      <c r="G2">
        <f t="shared" si="0"/>
        <v>0.05977457653551383</v>
      </c>
      <c r="H2">
        <f>($G$32*1)+$G$33</f>
        <v>0.02660644120549638</v>
      </c>
      <c r="I2">
        <f t="shared" si="1"/>
        <v>0.03316813533001745</v>
      </c>
      <c r="J2">
        <f>($E$32*1)+$E$33</f>
        <v>-0.018035714285714287</v>
      </c>
      <c r="K2">
        <f t="shared" si="2"/>
        <v>-0.038964285714285715</v>
      </c>
      <c r="L2">
        <f>($F$32*1)+$F$33</f>
        <v>0.017142857142857144</v>
      </c>
      <c r="M2">
        <f t="shared" si="3"/>
        <v>0.0008571428571428549</v>
      </c>
    </row>
    <row r="3" spans="1:13" ht="12.75">
      <c r="A3">
        <v>0.148</v>
      </c>
      <c r="B3">
        <v>-5.384</v>
      </c>
      <c r="C3">
        <v>4.547</v>
      </c>
      <c r="D3">
        <v>1.689</v>
      </c>
      <c r="E3">
        <v>-0.07</v>
      </c>
      <c r="F3">
        <v>0</v>
      </c>
      <c r="G3">
        <f t="shared" si="0"/>
        <v>0.07</v>
      </c>
      <c r="H3">
        <f>($G$32*2)+$G$33</f>
        <v>0.027717784843028833</v>
      </c>
      <c r="I3">
        <f t="shared" si="1"/>
        <v>0.04228221515697117</v>
      </c>
      <c r="J3">
        <f>($E$32*2)+$E$33</f>
        <v>-0.019071428571428573</v>
      </c>
      <c r="K3">
        <f t="shared" si="2"/>
        <v>-0.050928571428571434</v>
      </c>
      <c r="L3">
        <f>($F$32*2)+$F$33</f>
        <v>0.015285714285714284</v>
      </c>
      <c r="M3">
        <f t="shared" si="3"/>
        <v>-0.015285714285714284</v>
      </c>
    </row>
    <row r="4" spans="1:13" ht="12.75">
      <c r="A4">
        <v>0.148</v>
      </c>
      <c r="B4">
        <v>-5.056</v>
      </c>
      <c r="C4">
        <v>4.547</v>
      </c>
      <c r="D4">
        <v>1.689</v>
      </c>
      <c r="E4">
        <v>-0.085</v>
      </c>
      <c r="F4">
        <v>-0.012</v>
      </c>
      <c r="G4">
        <f t="shared" si="0"/>
        <v>0.08584287972802404</v>
      </c>
      <c r="H4">
        <f>($G$32*3)+$G$33</f>
        <v>0.028829128480561288</v>
      </c>
      <c r="I4">
        <f t="shared" si="1"/>
        <v>0.05701375124746275</v>
      </c>
      <c r="J4">
        <f>($E$32*3)+$E$33</f>
        <v>-0.020107142857142858</v>
      </c>
      <c r="K4">
        <f t="shared" si="2"/>
        <v>-0.06489285714285714</v>
      </c>
      <c r="L4">
        <f>($F$32*3)+$F$33</f>
        <v>0.013428571428571429</v>
      </c>
      <c r="M4">
        <f t="shared" si="3"/>
        <v>-0.02542857142857143</v>
      </c>
    </row>
    <row r="5" spans="1:13" ht="12.75">
      <c r="A5">
        <v>0.148</v>
      </c>
      <c r="B5">
        <v>-5.077</v>
      </c>
      <c r="C5">
        <v>4.547</v>
      </c>
      <c r="D5">
        <v>1.689</v>
      </c>
      <c r="E5">
        <v>-0.082</v>
      </c>
      <c r="F5">
        <v>-0.023</v>
      </c>
      <c r="G5">
        <f t="shared" si="0"/>
        <v>0.08516454661418682</v>
      </c>
      <c r="H5">
        <f>($G$32*4)+$G$33</f>
        <v>0.02994047211809374</v>
      </c>
      <c r="I5">
        <f t="shared" si="1"/>
        <v>0.05522407449609308</v>
      </c>
      <c r="J5">
        <f>($E$32*4)+$E$33</f>
        <v>-0.021142857142857144</v>
      </c>
      <c r="K5">
        <f t="shared" si="2"/>
        <v>-0.06085714285714286</v>
      </c>
      <c r="L5">
        <f>($F$32*4)+$F$33</f>
        <v>0.01157142857142857</v>
      </c>
      <c r="M5">
        <f t="shared" si="3"/>
        <v>-0.03457142857142857</v>
      </c>
    </row>
    <row r="6" spans="1:13" ht="12.75">
      <c r="A6">
        <v>0.148</v>
      </c>
      <c r="B6">
        <v>-4.687</v>
      </c>
      <c r="C6">
        <v>4.547</v>
      </c>
      <c r="D6">
        <v>1.689</v>
      </c>
      <c r="E6">
        <v>-0.101</v>
      </c>
      <c r="F6">
        <v>-0.027</v>
      </c>
      <c r="G6">
        <f t="shared" si="0"/>
        <v>0.10454664030948102</v>
      </c>
      <c r="H6">
        <f>($G$32*5)+$G$33</f>
        <v>0.031051815755626197</v>
      </c>
      <c r="I6">
        <f t="shared" si="1"/>
        <v>0.07349482455385482</v>
      </c>
      <c r="J6">
        <f>($E$32*5)+$E$33</f>
        <v>-0.02217857142857143</v>
      </c>
      <c r="K6">
        <f t="shared" si="2"/>
        <v>-0.07882142857142857</v>
      </c>
      <c r="L6">
        <f>($F$32*5)+$F$33</f>
        <v>0.009714285714285713</v>
      </c>
      <c r="M6">
        <f t="shared" si="3"/>
        <v>-0.03671428571428571</v>
      </c>
    </row>
    <row r="7" spans="1:13" ht="12.75">
      <c r="A7">
        <v>0.148</v>
      </c>
      <c r="B7">
        <v>-5.118</v>
      </c>
      <c r="C7">
        <v>4.547</v>
      </c>
      <c r="D7">
        <v>1.689</v>
      </c>
      <c r="E7">
        <v>-0.087</v>
      </c>
      <c r="F7">
        <v>-0.018</v>
      </c>
      <c r="G7">
        <f t="shared" si="0"/>
        <v>0.08884255736976508</v>
      </c>
      <c r="H7">
        <f>($G$32*6)+$G$33</f>
        <v>0.03216315939315865</v>
      </c>
      <c r="I7">
        <f t="shared" si="1"/>
        <v>0.056679397976606434</v>
      </c>
      <c r="J7">
        <f>($E$32*6)+$E$33</f>
        <v>-0.023214285714285715</v>
      </c>
      <c r="K7">
        <f t="shared" si="2"/>
        <v>-0.06378571428571428</v>
      </c>
      <c r="L7">
        <f>($F$32*6)+$F$33</f>
        <v>0.007857142857142856</v>
      </c>
      <c r="M7">
        <f t="shared" si="3"/>
        <v>-0.025857142857142856</v>
      </c>
    </row>
    <row r="8" spans="1:13" ht="12.75">
      <c r="A8">
        <v>0.148</v>
      </c>
      <c r="B8">
        <v>-5.596</v>
      </c>
      <c r="C8">
        <v>4.547</v>
      </c>
      <c r="D8">
        <v>1.689</v>
      </c>
      <c r="E8">
        <v>-0.041</v>
      </c>
      <c r="F8">
        <v>0.004</v>
      </c>
      <c r="G8">
        <f t="shared" si="0"/>
        <v>0.041194659848091966</v>
      </c>
      <c r="H8">
        <f>($G$32*7)+$G$33</f>
        <v>0.0332745030306911</v>
      </c>
      <c r="I8">
        <f t="shared" si="1"/>
        <v>0.007920156817400867</v>
      </c>
      <c r="J8">
        <f>($E$32*7)+$E$33</f>
        <v>-0.02425</v>
      </c>
      <c r="K8">
        <f t="shared" si="2"/>
        <v>-0.01675</v>
      </c>
      <c r="L8">
        <f>($F$32*7)+$F$33</f>
        <v>0.005999999999999998</v>
      </c>
      <c r="M8">
        <f t="shared" si="3"/>
        <v>-0.0019999999999999983</v>
      </c>
    </row>
    <row r="9" spans="1:13" ht="12.75">
      <c r="A9">
        <v>0.148</v>
      </c>
      <c r="B9">
        <v>-5.365</v>
      </c>
      <c r="C9">
        <v>4.547</v>
      </c>
      <c r="D9">
        <v>1.689</v>
      </c>
      <c r="E9">
        <v>-0.019</v>
      </c>
      <c r="F9">
        <v>-0.001</v>
      </c>
      <c r="G9">
        <f t="shared" si="0"/>
        <v>0.019026297590440448</v>
      </c>
      <c r="H9">
        <f>($G$32*8)+$G$33</f>
        <v>0.03438584666822356</v>
      </c>
      <c r="I9">
        <f t="shared" si="1"/>
        <v>-0.01535954907778311</v>
      </c>
      <c r="J9">
        <f>($E$32*8)+$E$33</f>
        <v>-0.025285714285714286</v>
      </c>
      <c r="K9">
        <f t="shared" si="2"/>
        <v>0.006285714285714287</v>
      </c>
      <c r="L9">
        <f>($F$32*8)+$F$33</f>
        <v>0.004142857142857141</v>
      </c>
      <c r="M9">
        <f t="shared" si="3"/>
        <v>-0.005142857142857141</v>
      </c>
    </row>
    <row r="10" spans="1:13" ht="12.75">
      <c r="A10">
        <v>0.148</v>
      </c>
      <c r="B10">
        <v>-5.079</v>
      </c>
      <c r="C10">
        <v>4.547</v>
      </c>
      <c r="D10">
        <v>1.689</v>
      </c>
      <c r="E10">
        <v>-0.015</v>
      </c>
      <c r="F10">
        <v>-0.009</v>
      </c>
      <c r="G10">
        <f t="shared" si="0"/>
        <v>0.017492855684535902</v>
      </c>
      <c r="H10">
        <f>($G$32*9)+$G$33</f>
        <v>0.035497190305756016</v>
      </c>
      <c r="I10">
        <f t="shared" si="1"/>
        <v>-0.018004334621220114</v>
      </c>
      <c r="J10">
        <f>($E$32*9)+$E$33</f>
        <v>-0.026321428571428572</v>
      </c>
      <c r="K10">
        <f t="shared" si="2"/>
        <v>0.011321428571428573</v>
      </c>
      <c r="L10">
        <f>($F$32*9)+$F$33</f>
        <v>0.0022857142857142833</v>
      </c>
      <c r="M10">
        <f t="shared" si="3"/>
        <v>-0.011285714285714283</v>
      </c>
    </row>
    <row r="11" spans="1:13" ht="12.75">
      <c r="A11">
        <v>0.148</v>
      </c>
      <c r="B11">
        <v>-5.996</v>
      </c>
      <c r="C11">
        <v>4.547</v>
      </c>
      <c r="D11">
        <v>1.689</v>
      </c>
      <c r="E11">
        <v>-0.009</v>
      </c>
      <c r="F11">
        <v>-0.018</v>
      </c>
      <c r="G11">
        <f t="shared" si="0"/>
        <v>0.020124611797498106</v>
      </c>
      <c r="H11">
        <f>($G$32*10)+$G$33</f>
        <v>0.03660853394328847</v>
      </c>
      <c r="I11">
        <f t="shared" si="1"/>
        <v>-0.01648392214579036</v>
      </c>
      <c r="J11">
        <f>($E$32*10)+$E$33</f>
        <v>-0.027357142857142858</v>
      </c>
      <c r="K11">
        <f t="shared" si="2"/>
        <v>0.018357142857142857</v>
      </c>
      <c r="L11">
        <f>($F$32*10)+$F$33</f>
        <v>0.00042857142857142747</v>
      </c>
      <c r="M11">
        <f t="shared" si="3"/>
        <v>-0.018428571428571426</v>
      </c>
    </row>
    <row r="12" spans="1:13" ht="12.75">
      <c r="A12">
        <v>0.148</v>
      </c>
      <c r="B12">
        <v>-5.25</v>
      </c>
      <c r="C12">
        <v>4.547</v>
      </c>
      <c r="D12">
        <v>1.689</v>
      </c>
      <c r="E12">
        <v>0.041</v>
      </c>
      <c r="F12">
        <v>-0.052</v>
      </c>
      <c r="G12">
        <f t="shared" si="0"/>
        <v>0.06621933252457321</v>
      </c>
      <c r="H12">
        <f>($G$32*11)+$G$33</f>
        <v>0.03771987758082092</v>
      </c>
      <c r="I12">
        <f t="shared" si="1"/>
        <v>0.028499454943752292</v>
      </c>
      <c r="J12">
        <f>($E$32*11)+$E$33</f>
        <v>-0.028392857142857143</v>
      </c>
      <c r="K12">
        <f t="shared" si="2"/>
        <v>0.06939285714285715</v>
      </c>
      <c r="L12">
        <f>($F$32*11)+$F$33</f>
        <v>-0.0014285714285714318</v>
      </c>
      <c r="M12">
        <f t="shared" si="3"/>
        <v>-0.050571428571428566</v>
      </c>
    </row>
    <row r="13" spans="1:13" ht="12.75">
      <c r="A13">
        <v>0.148</v>
      </c>
      <c r="B13">
        <v>-4.586</v>
      </c>
      <c r="C13">
        <v>4.547</v>
      </c>
      <c r="D13">
        <v>1.689</v>
      </c>
      <c r="E13">
        <v>0.064</v>
      </c>
      <c r="F13">
        <v>-0.068</v>
      </c>
      <c r="G13">
        <f t="shared" si="0"/>
        <v>0.09338094023943001</v>
      </c>
      <c r="H13">
        <f>($G$32*12)+$G$33</f>
        <v>0.038831221218353376</v>
      </c>
      <c r="I13">
        <f t="shared" si="1"/>
        <v>0.05454971902107664</v>
      </c>
      <c r="J13">
        <f>($E$32*12)+$E$33</f>
        <v>-0.02942857142857143</v>
      </c>
      <c r="K13">
        <f t="shared" si="2"/>
        <v>0.09342857142857143</v>
      </c>
      <c r="L13">
        <f>($F$32*12)+$F$33</f>
        <v>-0.0032857142857142876</v>
      </c>
      <c r="M13">
        <f t="shared" si="3"/>
        <v>-0.06471428571428572</v>
      </c>
    </row>
    <row r="14" spans="1:13" ht="12.75">
      <c r="A14">
        <v>0.148</v>
      </c>
      <c r="B14">
        <v>-4.569</v>
      </c>
      <c r="C14">
        <v>4.547</v>
      </c>
      <c r="D14">
        <v>1.689</v>
      </c>
      <c r="E14">
        <v>0.055</v>
      </c>
      <c r="F14">
        <v>-0.065</v>
      </c>
      <c r="G14">
        <f t="shared" si="0"/>
        <v>0.08514693182963201</v>
      </c>
      <c r="H14">
        <f>($G$32*13)+$G$33</f>
        <v>0.03994256485588583</v>
      </c>
      <c r="I14">
        <f t="shared" si="1"/>
        <v>0.045204366973746184</v>
      </c>
      <c r="J14">
        <f>($E$32*13)+$E$33</f>
        <v>-0.030464285714285715</v>
      </c>
      <c r="K14">
        <f t="shared" si="2"/>
        <v>0.08546428571428571</v>
      </c>
      <c r="L14">
        <f>($F$32*13)+$F$33</f>
        <v>-0.005142857142857147</v>
      </c>
      <c r="M14">
        <f t="shared" si="3"/>
        <v>-0.05985714285714286</v>
      </c>
    </row>
    <row r="15" spans="1:13" ht="12.75">
      <c r="A15">
        <v>0.148</v>
      </c>
      <c r="B15">
        <v>-4.664</v>
      </c>
      <c r="C15">
        <v>4.547</v>
      </c>
      <c r="D15">
        <v>1.689</v>
      </c>
      <c r="E15">
        <v>0.052</v>
      </c>
      <c r="F15">
        <v>-0.041</v>
      </c>
      <c r="G15">
        <f t="shared" si="0"/>
        <v>0.06621933252457321</v>
      </c>
      <c r="H15">
        <f>($G$32*14)+$G$33</f>
        <v>0.04105390849341828</v>
      </c>
      <c r="I15">
        <f t="shared" si="1"/>
        <v>0.02516542403115493</v>
      </c>
      <c r="J15">
        <f>($E$32*14)+$E$33</f>
        <v>-0.0315</v>
      </c>
      <c r="K15">
        <f t="shared" si="2"/>
        <v>0.08349999999999999</v>
      </c>
      <c r="L15">
        <f>($F$32*14)+$F$33</f>
        <v>-0.007000000000000003</v>
      </c>
      <c r="M15">
        <f t="shared" si="3"/>
        <v>-0.034</v>
      </c>
    </row>
    <row r="16" spans="1:13" ht="12.75">
      <c r="A16">
        <v>0.148</v>
      </c>
      <c r="B16">
        <v>-3.57</v>
      </c>
      <c r="C16">
        <v>4.547</v>
      </c>
      <c r="D16">
        <v>1.689</v>
      </c>
      <c r="E16">
        <v>0.074</v>
      </c>
      <c r="F16">
        <v>0.007</v>
      </c>
      <c r="G16">
        <f t="shared" si="0"/>
        <v>0.07433034373659253</v>
      </c>
      <c r="H16">
        <f>($G$32*15)+$G$33</f>
        <v>0.04216525213095074</v>
      </c>
      <c r="I16">
        <f t="shared" si="1"/>
        <v>0.032165091605641793</v>
      </c>
      <c r="J16">
        <f>($E$32*15)+$E$33</f>
        <v>-0.032535714285714286</v>
      </c>
      <c r="K16">
        <f t="shared" si="2"/>
        <v>0.10653571428571429</v>
      </c>
      <c r="L16">
        <f>($F$32*15)+$F$33</f>
        <v>-0.008857142857142862</v>
      </c>
      <c r="M16">
        <f t="shared" si="3"/>
        <v>0.01585714285714286</v>
      </c>
    </row>
    <row r="17" spans="1:13" ht="12.75">
      <c r="A17">
        <v>0.148</v>
      </c>
      <c r="B17">
        <v>-1.206</v>
      </c>
      <c r="C17">
        <v>4.547</v>
      </c>
      <c r="D17">
        <v>1.689</v>
      </c>
      <c r="E17">
        <v>0.058</v>
      </c>
      <c r="F17">
        <v>0.009</v>
      </c>
      <c r="G17">
        <f t="shared" si="0"/>
        <v>0.05869412236331675</v>
      </c>
      <c r="H17">
        <f>($G$32*16)+$G$33</f>
        <v>0.043276595768483195</v>
      </c>
      <c r="I17">
        <f t="shared" si="1"/>
        <v>0.015417526594833558</v>
      </c>
      <c r="J17">
        <f>($E$32*16)+$E$33</f>
        <v>-0.03357142857142857</v>
      </c>
      <c r="K17">
        <f t="shared" si="2"/>
        <v>0.09157142857142858</v>
      </c>
      <c r="L17">
        <f>($F$32*16)+$F$33</f>
        <v>-0.010714285714285718</v>
      </c>
      <c r="M17">
        <f t="shared" si="3"/>
        <v>0.01971428571428572</v>
      </c>
    </row>
    <row r="18" spans="1:13" ht="12.75">
      <c r="A18">
        <v>0.148</v>
      </c>
      <c r="B18">
        <v>0.855</v>
      </c>
      <c r="C18">
        <v>4.547</v>
      </c>
      <c r="D18">
        <v>1.689</v>
      </c>
      <c r="E18">
        <v>0.047</v>
      </c>
      <c r="F18">
        <v>-0.006</v>
      </c>
      <c r="G18">
        <f t="shared" si="0"/>
        <v>0.04738143096192853</v>
      </c>
      <c r="H18">
        <f>($G$32*17)+$G$33</f>
        <v>0.044387939406015646</v>
      </c>
      <c r="I18">
        <f t="shared" si="1"/>
        <v>0.002993491555912886</v>
      </c>
      <c r="J18">
        <f>($E$32*17)+$E$33</f>
        <v>-0.03460714285714286</v>
      </c>
      <c r="K18">
        <f t="shared" si="2"/>
        <v>0.08160714285714285</v>
      </c>
      <c r="L18">
        <f>($F$32*17)+$F$33</f>
        <v>-0.012571428571428577</v>
      </c>
      <c r="M18">
        <f t="shared" si="3"/>
        <v>0.006571428571428577</v>
      </c>
    </row>
    <row r="19" spans="1:13" ht="12.75">
      <c r="A19">
        <v>0.148</v>
      </c>
      <c r="B19">
        <v>2.108</v>
      </c>
      <c r="C19">
        <v>4.547</v>
      </c>
      <c r="D19">
        <v>1.689</v>
      </c>
      <c r="E19">
        <v>0.019</v>
      </c>
      <c r="F19">
        <v>-0.017</v>
      </c>
      <c r="G19">
        <f t="shared" si="0"/>
        <v>0.025495097567963924</v>
      </c>
      <c r="H19">
        <f>($G$32*18)+$G$33</f>
        <v>0.0454992830435481</v>
      </c>
      <c r="I19">
        <f t="shared" si="1"/>
        <v>-0.020004185475584173</v>
      </c>
      <c r="J19">
        <f>($E$32*18)+$E$33</f>
        <v>-0.03564285714285714</v>
      </c>
      <c r="K19">
        <f t="shared" si="2"/>
        <v>0.054642857142857146</v>
      </c>
      <c r="L19">
        <f>($F$32*18)+$F$33</f>
        <v>-0.014428571428571433</v>
      </c>
      <c r="M19">
        <f t="shared" si="3"/>
        <v>-0.0025714285714285683</v>
      </c>
    </row>
    <row r="20" spans="1:13" ht="12.75">
      <c r="A20">
        <v>0.148</v>
      </c>
      <c r="B20">
        <v>2.361</v>
      </c>
      <c r="C20">
        <v>4.547</v>
      </c>
      <c r="D20">
        <v>1.689</v>
      </c>
      <c r="E20">
        <v>0.02</v>
      </c>
      <c r="F20">
        <v>-0.009</v>
      </c>
      <c r="G20">
        <f t="shared" si="0"/>
        <v>0.021931712199461308</v>
      </c>
      <c r="H20">
        <f>($G$32*19)+$G$33</f>
        <v>0.046610626681080555</v>
      </c>
      <c r="I20">
        <f t="shared" si="1"/>
        <v>-0.024678914481619248</v>
      </c>
      <c r="J20">
        <f>($E$32*19)+$E$33</f>
        <v>-0.03667857142857143</v>
      </c>
      <c r="K20">
        <f t="shared" si="2"/>
        <v>0.056678571428571425</v>
      </c>
      <c r="L20">
        <f>($F$32*19)+$F$33</f>
        <v>-0.01628571428571429</v>
      </c>
      <c r="M20">
        <f t="shared" si="3"/>
        <v>0.0072857142857142895</v>
      </c>
    </row>
    <row r="21" spans="1:13" ht="12.75">
      <c r="A21">
        <v>0.148</v>
      </c>
      <c r="B21">
        <v>2.876</v>
      </c>
      <c r="C21">
        <v>4.547</v>
      </c>
      <c r="D21">
        <v>1.689</v>
      </c>
      <c r="E21">
        <v>0.025</v>
      </c>
      <c r="F21">
        <v>0.022</v>
      </c>
      <c r="G21">
        <f t="shared" si="0"/>
        <v>0.03330165161069343</v>
      </c>
      <c r="H21">
        <f>($G$32*20)+$G$33</f>
        <v>0.04772197031861301</v>
      </c>
      <c r="I21">
        <f t="shared" si="1"/>
        <v>-0.014420318707919585</v>
      </c>
      <c r="J21">
        <f>($E$32*20)+$E$33</f>
        <v>-0.037714285714285714</v>
      </c>
      <c r="K21">
        <f t="shared" si="2"/>
        <v>0.06271428571428572</v>
      </c>
      <c r="L21">
        <f>($F$32*20)+$F$33</f>
        <v>-0.018142857142857145</v>
      </c>
      <c r="M21">
        <f t="shared" si="3"/>
        <v>0.04014285714285715</v>
      </c>
    </row>
    <row r="22" spans="1:13" ht="12.75">
      <c r="A22">
        <v>0.148</v>
      </c>
      <c r="B22">
        <v>3.896</v>
      </c>
      <c r="C22">
        <v>4.547</v>
      </c>
      <c r="D22">
        <v>1.689</v>
      </c>
      <c r="E22">
        <v>0.025</v>
      </c>
      <c r="F22">
        <v>0.032</v>
      </c>
      <c r="G22">
        <f t="shared" si="0"/>
        <v>0.040607881008493905</v>
      </c>
      <c r="H22">
        <f>($G$32*21)+$G$33</f>
        <v>0.04883331395614546</v>
      </c>
      <c r="I22">
        <f t="shared" si="1"/>
        <v>-0.008225432947651552</v>
      </c>
      <c r="J22">
        <f>($E$32*21)+$E$33</f>
        <v>-0.03875</v>
      </c>
      <c r="K22">
        <f t="shared" si="2"/>
        <v>0.06375</v>
      </c>
      <c r="L22">
        <f>($F$32*21)+$F$33</f>
        <v>-0.020000000000000007</v>
      </c>
      <c r="M22">
        <f t="shared" si="3"/>
        <v>0.052000000000000005</v>
      </c>
    </row>
    <row r="23" spans="1:13" ht="12.75">
      <c r="A23">
        <v>0.148</v>
      </c>
      <c r="B23">
        <v>5.993</v>
      </c>
      <c r="C23">
        <v>4.547</v>
      </c>
      <c r="D23">
        <v>1.689</v>
      </c>
      <c r="E23">
        <v>0.023</v>
      </c>
      <c r="F23">
        <v>0.026</v>
      </c>
      <c r="G23">
        <f t="shared" si="0"/>
        <v>0.03471310991541956</v>
      </c>
      <c r="H23">
        <f>($G$32*22)+$G$33</f>
        <v>0.049944657593677916</v>
      </c>
      <c r="I23">
        <f t="shared" si="1"/>
        <v>-0.015231547678258357</v>
      </c>
      <c r="J23">
        <f>($E$32*22)+$E$33</f>
        <v>-0.039785714285714285</v>
      </c>
      <c r="K23">
        <f t="shared" si="2"/>
        <v>0.06278571428571428</v>
      </c>
      <c r="L23">
        <f>($F$32*22)+$F$33</f>
        <v>-0.021857142857142863</v>
      </c>
      <c r="M23">
        <f t="shared" si="3"/>
        <v>0.04785714285714286</v>
      </c>
    </row>
    <row r="24" spans="1:13" ht="12.75">
      <c r="A24">
        <v>0.148</v>
      </c>
      <c r="B24">
        <v>6.311</v>
      </c>
      <c r="C24">
        <v>4.547</v>
      </c>
      <c r="D24">
        <v>1.689</v>
      </c>
      <c r="E24">
        <v>0.013</v>
      </c>
      <c r="F24">
        <v>0.021</v>
      </c>
      <c r="G24">
        <f t="shared" si="0"/>
        <v>0.02469817807045694</v>
      </c>
      <c r="H24">
        <f>($G$32*23)+$G$33</f>
        <v>0.051056001231210374</v>
      </c>
      <c r="I24">
        <f t="shared" si="1"/>
        <v>-0.026357823160753434</v>
      </c>
      <c r="J24">
        <f>($E$32*23)+$E$33</f>
        <v>-0.04082142857142857</v>
      </c>
      <c r="K24">
        <f t="shared" si="2"/>
        <v>0.05382142857142857</v>
      </c>
      <c r="L24">
        <f>($F$32*23)+$F$33</f>
        <v>-0.02371428571428572</v>
      </c>
      <c r="M24">
        <f t="shared" si="3"/>
        <v>0.04471428571428572</v>
      </c>
    </row>
    <row r="25" spans="1:13" ht="12.75">
      <c r="A25">
        <v>0.148</v>
      </c>
      <c r="B25">
        <v>7.344</v>
      </c>
      <c r="C25">
        <v>4.547</v>
      </c>
      <c r="D25">
        <v>1.689</v>
      </c>
      <c r="E25">
        <v>0.03</v>
      </c>
      <c r="F25">
        <v>0.037</v>
      </c>
      <c r="G25">
        <f t="shared" si="0"/>
        <v>0.04763402145525821</v>
      </c>
      <c r="H25">
        <f>($G$32*24)+$G$33</f>
        <v>0.052167344868742825</v>
      </c>
      <c r="I25">
        <f t="shared" si="1"/>
        <v>-0.004533323413484613</v>
      </c>
      <c r="J25">
        <f>($E$32*24)+$E$33</f>
        <v>-0.04185714285714286</v>
      </c>
      <c r="K25">
        <f t="shared" si="2"/>
        <v>0.07185714285714286</v>
      </c>
      <c r="L25">
        <f>($F$32*24)+$F$33</f>
        <v>-0.025571428571428575</v>
      </c>
      <c r="M25">
        <f t="shared" si="3"/>
        <v>0.06257142857142857</v>
      </c>
    </row>
    <row r="26" spans="1:13" ht="12.75">
      <c r="A26">
        <v>0.148</v>
      </c>
      <c r="B26">
        <v>9.123</v>
      </c>
      <c r="C26">
        <v>4.547</v>
      </c>
      <c r="D26">
        <v>1.689</v>
      </c>
      <c r="E26">
        <v>0.045</v>
      </c>
      <c r="F26">
        <v>0.031</v>
      </c>
      <c r="G26">
        <f t="shared" si="0"/>
        <v>0.054644304369257005</v>
      </c>
      <c r="H26">
        <f>($G$32*25)+$G$33</f>
        <v>0.053278688506275276</v>
      </c>
      <c r="I26">
        <f t="shared" si="1"/>
        <v>0.0013656158629817283</v>
      </c>
      <c r="J26">
        <f>($E$32*25)+$E$33</f>
        <v>-0.04289285714285714</v>
      </c>
      <c r="K26">
        <f t="shared" si="2"/>
        <v>0.08789285714285713</v>
      </c>
      <c r="L26">
        <f>($F$32*25)+$F$33</f>
        <v>-0.02742857142857143</v>
      </c>
      <c r="M26">
        <f t="shared" si="3"/>
        <v>0.05842857142857143</v>
      </c>
    </row>
    <row r="27" spans="1:13" ht="12.75">
      <c r="A27">
        <v>0.148</v>
      </c>
      <c r="B27">
        <v>9.323</v>
      </c>
      <c r="C27">
        <v>4.547</v>
      </c>
      <c r="D27">
        <v>1.689</v>
      </c>
      <c r="E27">
        <v>0.028</v>
      </c>
      <c r="F27">
        <v>0.014</v>
      </c>
      <c r="G27">
        <f t="shared" si="0"/>
        <v>0.03130495168499706</v>
      </c>
      <c r="H27">
        <f>($G$32*26)+$G$33</f>
        <v>0.054390032143807734</v>
      </c>
      <c r="I27">
        <f t="shared" si="1"/>
        <v>-0.023085080458810678</v>
      </c>
      <c r="J27">
        <f>($E$32*26)+$E$33</f>
        <v>-0.04392857142857143</v>
      </c>
      <c r="K27">
        <f t="shared" si="2"/>
        <v>0.07192857142857143</v>
      </c>
      <c r="L27">
        <f>($F$32*26)+$F$33</f>
        <v>-0.029285714285714293</v>
      </c>
      <c r="M27">
        <f t="shared" si="3"/>
        <v>0.043285714285714295</v>
      </c>
    </row>
    <row r="28" spans="1:13" ht="12.75">
      <c r="A28">
        <v>0.148</v>
      </c>
      <c r="B28">
        <v>7.542</v>
      </c>
      <c r="C28">
        <v>4.547</v>
      </c>
      <c r="D28">
        <v>1.689</v>
      </c>
      <c r="E28">
        <v>-0.009</v>
      </c>
      <c r="F28">
        <v>-0.019</v>
      </c>
      <c r="G28">
        <f t="shared" si="0"/>
        <v>0.02102379604162864</v>
      </c>
      <c r="H28">
        <f>($G$32*27)+$G$33</f>
        <v>0.05550137578134019</v>
      </c>
      <c r="I28">
        <f t="shared" si="1"/>
        <v>-0.03447757973971155</v>
      </c>
      <c r="J28">
        <f>($E$32*27)+$E$33</f>
        <v>-0.044964285714285714</v>
      </c>
      <c r="K28">
        <f t="shared" si="2"/>
        <v>0.03596428571428571</v>
      </c>
      <c r="L28">
        <f>($F$32*27)+$F$33</f>
        <v>-0.03114285714285715</v>
      </c>
      <c r="M28">
        <f t="shared" si="3"/>
        <v>0.01214285714285715</v>
      </c>
    </row>
    <row r="29" spans="1:13" ht="12.75">
      <c r="A29">
        <v>0.148</v>
      </c>
      <c r="B29">
        <v>4.109</v>
      </c>
      <c r="C29">
        <v>4.547</v>
      </c>
      <c r="D29">
        <v>1.689</v>
      </c>
      <c r="E29">
        <v>-0.046</v>
      </c>
      <c r="F29">
        <v>-0.033</v>
      </c>
      <c r="G29">
        <f t="shared" si="0"/>
        <v>0.056612719418872644</v>
      </c>
      <c r="H29">
        <f>($G$32*28)+$G$33</f>
        <v>0.05661271941887264</v>
      </c>
      <c r="I29">
        <f t="shared" si="1"/>
        <v>0</v>
      </c>
      <c r="J29">
        <f>($E$32*28)+$E$33</f>
        <v>-0.046</v>
      </c>
      <c r="K29">
        <f t="shared" si="2"/>
        <v>0</v>
      </c>
      <c r="L29">
        <f>($F$32*28)+$F$33</f>
        <v>-0.033</v>
      </c>
      <c r="M29">
        <f t="shared" si="3"/>
        <v>0</v>
      </c>
    </row>
    <row r="31" spans="8:13" ht="12.75">
      <c r="H31" s="1" t="s">
        <v>2</v>
      </c>
      <c r="I31">
        <f>MIN(I1:I29)</f>
        <v>-0.03447757973971155</v>
      </c>
      <c r="J31" s="1" t="s">
        <v>2</v>
      </c>
      <c r="K31">
        <f>MIN(K1:K29)</f>
        <v>-0.07882142857142857</v>
      </c>
      <c r="L31" s="1" t="s">
        <v>2</v>
      </c>
      <c r="M31">
        <f>MIN(M1:M29)</f>
        <v>-0.06471428571428572</v>
      </c>
    </row>
    <row r="32" spans="4:13" ht="12.75">
      <c r="D32" t="s">
        <v>3</v>
      </c>
      <c r="E32">
        <f>(E29-E1)/28</f>
        <v>-0.0010357142857142856</v>
      </c>
      <c r="F32">
        <f>(F29-F1)/28</f>
        <v>-0.0018571428571428573</v>
      </c>
      <c r="G32">
        <f>(G29-G1)/28</f>
        <v>0.0011113436375324542</v>
      </c>
      <c r="H32" s="1" t="s">
        <v>0</v>
      </c>
      <c r="I32">
        <f>MAX(I1:I31)</f>
        <v>0.07349482455385482</v>
      </c>
      <c r="J32" s="1" t="s">
        <v>0</v>
      </c>
      <c r="K32">
        <f>MAX(K1:K31)</f>
        <v>0.10653571428571429</v>
      </c>
      <c r="L32" s="1" t="s">
        <v>0</v>
      </c>
      <c r="M32">
        <f>MAX(M1:M31)</f>
        <v>0.06257142857142857</v>
      </c>
    </row>
    <row r="33" spans="4:13" ht="12.75">
      <c r="D33" t="s">
        <v>4</v>
      </c>
      <c r="E33">
        <f>E1</f>
        <v>-0.017</v>
      </c>
      <c r="F33">
        <f>F1</f>
        <v>0.019</v>
      </c>
      <c r="G33">
        <f>G1</f>
        <v>0.025495097567963924</v>
      </c>
      <c r="H33" s="1" t="s">
        <v>1</v>
      </c>
      <c r="I33">
        <f>STDEV(I1:I29)</f>
        <v>0.03109800506638214</v>
      </c>
      <c r="J33" s="1" t="s">
        <v>1</v>
      </c>
      <c r="K33">
        <f>STDEV(K1:K29)</f>
        <v>0.05672872194231955</v>
      </c>
      <c r="L33" s="1" t="s">
        <v>1</v>
      </c>
      <c r="M33">
        <f>STDEV(M1:M29)</f>
        <v>0.03522943298759898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="60" zoomScaleNormal="60" workbookViewId="0" topLeftCell="A3">
      <selection activeCell="H14" sqref="H14"/>
    </sheetView>
  </sheetViews>
  <sheetFormatPr defaultColWidth="9.140625" defaultRowHeight="12.75"/>
  <sheetData>
    <row r="1" ht="5.25" customHeight="1"/>
    <row r="2" ht="5.25" customHeight="1"/>
    <row r="3" ht="5.25" customHeight="1"/>
    <row r="18" ht="3.75" customHeight="1"/>
    <row r="19" ht="3.75" customHeight="1"/>
    <row r="34" ht="4.5" customHeight="1"/>
    <row r="35" ht="4.5" customHeight="1"/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J1:J29"/>
  <sheetViews>
    <sheetView zoomScale="75" zoomScaleNormal="75" workbookViewId="0" topLeftCell="A1">
      <selection activeCell="B31" sqref="B31:I33"/>
    </sheetView>
  </sheetViews>
  <sheetFormatPr defaultColWidth="9.140625" defaultRowHeight="12.75"/>
  <cols>
    <col min="2" max="2" width="14.00390625" style="0" customWidth="1"/>
    <col min="3" max="3" width="11.7109375" style="0" customWidth="1"/>
    <col min="4" max="4" width="11.421875" style="0" customWidth="1"/>
    <col min="5" max="5" width="13.00390625" style="0" customWidth="1"/>
    <col min="6" max="6" width="13.421875" style="0" customWidth="1"/>
    <col min="7" max="7" width="11.8515625" style="0" customWidth="1"/>
    <col min="8" max="8" width="12.57421875" style="0" customWidth="1"/>
    <col min="9" max="9" width="12.28125" style="0" customWidth="1"/>
  </cols>
  <sheetData>
    <row r="1" ht="12.75">
      <c r="J1">
        <f>AVERAGE(1!I1,'39'!$I$1,'10'!$I$1,'225'!I1,'257'!I1,'268'!I1,'474'!I1,'508'!I1,'520'!I1)</f>
        <v>0</v>
      </c>
    </row>
    <row r="2" ht="12.75">
      <c r="J2">
        <f>AVERAGE(1!I2,'39'!$I$1,'10'!$I$1,'225'!I2,'257'!I2,'268'!I2,'474'!I2,'508'!I2,'520'!I2)</f>
        <v>0.031014664352205228</v>
      </c>
    </row>
    <row r="3" ht="12.75">
      <c r="J3">
        <f>AVERAGE(1!I3,'39'!$I$1,'10'!$I$1,'225'!I3,'257'!I3,'268'!I3,'474'!I3,'508'!I3,'520'!I3)</f>
        <v>0.03934714546114756</v>
      </c>
    </row>
    <row r="4" ht="12.75">
      <c r="J4">
        <f>AVERAGE(1!I4,'39'!$I$1,'10'!$I$1,'225'!I4,'257'!I4,'268'!I4,'474'!I4,'508'!I4,'520'!I4)</f>
        <v>0.03340827911280082</v>
      </c>
    </row>
    <row r="5" ht="12.75">
      <c r="J5">
        <f>AVERAGE(1!I5,'39'!$I$1,'10'!$I$1,'225'!I5,'257'!I5,'268'!I5,'474'!I5,'508'!I5,'520'!I5)</f>
        <v>0.019760549769133714</v>
      </c>
    </row>
    <row r="6" ht="12.75">
      <c r="J6">
        <f>AVERAGE(1!I6,'39'!$I$1,'10'!$I$1,'225'!I6,'257'!I6,'268'!I6,'474'!I6,'508'!I6,'520'!I6)</f>
        <v>0.021839654521129764</v>
      </c>
    </row>
    <row r="7" ht="12.75">
      <c r="J7">
        <f>AVERAGE(1!I7,'39'!$I$1,'10'!$I$1,'225'!I7,'257'!I7,'268'!I7,'474'!I7,'508'!I7,'520'!I7)</f>
        <v>0.018814980486866143</v>
      </c>
    </row>
    <row r="8" ht="12.75">
      <c r="J8">
        <f>AVERAGE(1!I8,'39'!$I$1,'10'!$I$1,'225'!I8,'257'!I8,'268'!I8,'474'!I8,'508'!I8,'520'!I8)</f>
        <v>0.013727579683551004</v>
      </c>
    </row>
    <row r="9" ht="12.75">
      <c r="J9">
        <f>AVERAGE(1!I9,'39'!$I$1,'10'!$I$1,'225'!I9,'257'!I9,'268'!I9,'474'!I9,'508'!I9,'520'!I9)</f>
        <v>0.0067453740540905065</v>
      </c>
    </row>
    <row r="10" ht="12.75">
      <c r="J10">
        <f>AVERAGE(1!I10,'39'!$I$1,'10'!$I$1,'225'!I10,'257'!I10,'268'!I10,'474'!I10,'508'!I10,'520'!I10)</f>
        <v>0.004511204531461286</v>
      </c>
    </row>
    <row r="11" ht="12.75">
      <c r="J11">
        <f>AVERAGE(1!I11,'39'!$I$1,'10'!$I$1,'225'!I11,'257'!I11,'268'!I11,'474'!I11,'508'!I11,'520'!I11)</f>
        <v>0.016204404709156548</v>
      </c>
    </row>
    <row r="12" ht="12.75">
      <c r="J12">
        <f>AVERAGE(1!I12,'39'!$I$1,'10'!$I$1,'225'!I12,'257'!I12,'268'!I12,'474'!I12,'508'!I12,'520'!I12)</f>
        <v>0.020819458814238058</v>
      </c>
    </row>
    <row r="13" ht="12.75">
      <c r="J13">
        <f>AVERAGE(1!I13,'39'!$I$1,'10'!$I$1,'225'!I13,'257'!I13,'268'!I13,'474'!I13,'508'!I13,'520'!I13)</f>
        <v>0.01775094848614895</v>
      </c>
    </row>
    <row r="14" ht="12.75">
      <c r="J14">
        <f>AVERAGE(1!I14,'39'!$I$1,'10'!$I$1,'225'!I14,'257'!I14,'268'!I14,'474'!I14,'508'!I14,'520'!I14)</f>
        <v>0.018806804891585656</v>
      </c>
    </row>
    <row r="15" ht="12.75">
      <c r="J15">
        <f>AVERAGE(1!I15,'39'!$I$1,'10'!$I$1,'225'!I15,'257'!I15,'268'!I15,'474'!I15,'508'!I15,'520'!I15)</f>
        <v>0.023548359118679786</v>
      </c>
    </row>
    <row r="16" ht="12.75">
      <c r="J16">
        <f>AVERAGE(1!I16,'39'!$I$1,'10'!$I$1,'225'!I16,'257'!I16,'268'!I16,'474'!I16,'508'!I16,'520'!I16)</f>
        <v>0.018590181988290166</v>
      </c>
    </row>
    <row r="17" ht="12.75">
      <c r="J17">
        <f>AVERAGE(1!I17,'39'!$I$1,'10'!$I$1,'225'!I17,'257'!I17,'268'!I17,'474'!I17,'508'!I17,'520'!I17)</f>
        <v>0.025431040059600712</v>
      </c>
    </row>
    <row r="18" ht="12.75">
      <c r="J18">
        <f>AVERAGE(1!I18,'39'!$I$1,'10'!$I$1,'225'!I18,'257'!I18,'268'!I18,'474'!I18,'508'!I18,'520'!I18)</f>
        <v>0.009796979769897135</v>
      </c>
    </row>
    <row r="19" ht="12.75">
      <c r="J19">
        <f>AVERAGE(1!I19,'39'!$I$1,'10'!$I$1,'225'!I19,'257'!I19,'268'!I19,'474'!I19,'508'!I19,'520'!I19)</f>
        <v>-0.0020270488601324657</v>
      </c>
    </row>
    <row r="20" ht="12.75">
      <c r="J20">
        <f>AVERAGE(1!I20,'39'!$I$1,'10'!$I$1,'225'!I20,'257'!I20,'268'!I20,'474'!I20,'508'!I20,'520'!I20)</f>
        <v>-0.017388483936917793</v>
      </c>
    </row>
    <row r="21" ht="12.75">
      <c r="J21">
        <f>AVERAGE(1!I21,'39'!$I$1,'10'!$I$1,'225'!I21,'257'!I21,'268'!I21,'474'!I21,'508'!I21,'520'!I21)</f>
        <v>-0.01500796022578774</v>
      </c>
    </row>
    <row r="22" ht="12.75">
      <c r="J22">
        <f>AVERAGE(1!I22,'39'!$I$1,'10'!$I$1,'225'!I22,'257'!I22,'268'!I22,'474'!I22,'508'!I22,'520'!I22)</f>
        <v>-0.013458605952768448</v>
      </c>
    </row>
    <row r="23" ht="12.75">
      <c r="J23">
        <f>AVERAGE(1!I23,'39'!$I$1,'10'!$I$1,'225'!I23,'257'!I23,'268'!I23,'474'!I23,'508'!I23,'520'!I23)</f>
        <v>-0.013930178253260107</v>
      </c>
    </row>
    <row r="24" ht="12.75">
      <c r="J24">
        <f>AVERAGE(1!I24,'39'!$I$1,'10'!$I$1,'225'!I24,'257'!I24,'268'!I24,'474'!I24,'508'!I24,'520'!I24)</f>
        <v>-0.01267027777447606</v>
      </c>
    </row>
    <row r="25" ht="12.75">
      <c r="J25">
        <f>AVERAGE(1!I25,'39'!$I$1,'10'!$I$1,'225'!I25,'257'!I25,'268'!I25,'474'!I25,'508'!I25,'520'!I25)</f>
        <v>0.012915195072589253</v>
      </c>
    </row>
    <row r="26" ht="12.75">
      <c r="J26">
        <f>AVERAGE(1!I26,'39'!$I$1,'10'!$I$1,'225'!I26,'257'!I26,'268'!I26,'474'!I26,'508'!I26,'520'!I26)</f>
        <v>0.03392740558401478</v>
      </c>
    </row>
    <row r="27" ht="12.75">
      <c r="J27">
        <f>AVERAGE(1!I27,'39'!$I$1,'10'!$I$1,'225'!I27,'257'!I27,'268'!I27,'474'!I27,'508'!I27,'520'!I27)</f>
        <v>0.025831729500834302</v>
      </c>
    </row>
    <row r="28" ht="12.75">
      <c r="J28">
        <f>AVERAGE(1!I28,'39'!$I$1,'10'!$I$1,'225'!I28,'257'!I28,'268'!I28,'474'!I28,'508'!I28,'520'!I28)</f>
        <v>-0.001165308183636168</v>
      </c>
    </row>
    <row r="29" ht="12.75">
      <c r="J29">
        <f>AVERAGE(1!I29,'39'!$I$1,'10'!$I$1,'225'!I29,'257'!I29,'268'!I29,'474'!I29,'508'!I29,'520'!I29)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-6.637</v>
      </c>
      <c r="C1">
        <v>4.547</v>
      </c>
      <c r="D1">
        <v>1.689</v>
      </c>
      <c r="E1">
        <v>0.011</v>
      </c>
      <c r="F1">
        <v>0.048</v>
      </c>
      <c r="G1">
        <f aca="true" t="shared" si="0" ref="G1:G29">SQRT(F1*F1+E1*E1)</f>
        <v>0.04924428900898052</v>
      </c>
      <c r="H1">
        <f>($G$32*0)+$G$33</f>
        <v>0.04924428900898052</v>
      </c>
      <c r="I1">
        <f aca="true" t="shared" si="1" ref="I1:I29">G1-H1</f>
        <v>0</v>
      </c>
      <c r="J1">
        <f>($E$32*0)+$E$33</f>
        <v>0.011</v>
      </c>
      <c r="K1">
        <f aca="true" t="shared" si="2" ref="K1:K29">E1-J1</f>
        <v>0</v>
      </c>
      <c r="L1">
        <f>($F$32*0)+$F$33</f>
        <v>0.048</v>
      </c>
      <c r="M1">
        <f aca="true" t="shared" si="3" ref="M1:M29">F1-L1</f>
        <v>0</v>
      </c>
    </row>
    <row r="2" spans="1:13" ht="12.75">
      <c r="A2">
        <v>0.148</v>
      </c>
      <c r="B2">
        <v>-5.724</v>
      </c>
      <c r="C2">
        <v>4.547</v>
      </c>
      <c r="D2">
        <v>1.689</v>
      </c>
      <c r="E2">
        <v>-0.015</v>
      </c>
      <c r="F2">
        <v>0.039</v>
      </c>
      <c r="G2">
        <f t="shared" si="0"/>
        <v>0.041785164831552354</v>
      </c>
      <c r="H2">
        <f>($G$32*1)+$G$33</f>
        <v>0.051034241936162475</v>
      </c>
      <c r="I2">
        <f t="shared" si="1"/>
        <v>-0.00924907710461012</v>
      </c>
      <c r="J2">
        <f>($E$32*1)+$E$33</f>
        <v>0.0075</v>
      </c>
      <c r="K2">
        <f t="shared" si="2"/>
        <v>-0.0225</v>
      </c>
      <c r="L2">
        <f>($F$32*1)+$F$33</f>
        <v>0.044571428571428574</v>
      </c>
      <c r="M2">
        <f t="shared" si="3"/>
        <v>-0.005571428571428574</v>
      </c>
    </row>
    <row r="3" spans="1:13" ht="12.75">
      <c r="A3">
        <v>0.148</v>
      </c>
      <c r="B3">
        <v>-5.929</v>
      </c>
      <c r="C3">
        <v>4.547</v>
      </c>
      <c r="D3">
        <v>1.689</v>
      </c>
      <c r="E3">
        <v>-0.052</v>
      </c>
      <c r="F3">
        <v>0.018</v>
      </c>
      <c r="G3">
        <f t="shared" si="0"/>
        <v>0.055027265968790415</v>
      </c>
      <c r="H3">
        <f>($G$32*2)+$G$33</f>
        <v>0.05282419486334442</v>
      </c>
      <c r="I3">
        <f t="shared" si="1"/>
        <v>0.002203071105445993</v>
      </c>
      <c r="J3">
        <f>($E$32*2)+$E$33</f>
        <v>0.004</v>
      </c>
      <c r="K3">
        <f t="shared" si="2"/>
        <v>-0.055999999999999994</v>
      </c>
      <c r="L3">
        <f>($F$32*2)+$F$33</f>
        <v>0.04114285714285714</v>
      </c>
      <c r="M3">
        <f t="shared" si="3"/>
        <v>-0.023142857142857142</v>
      </c>
    </row>
    <row r="4" spans="1:13" ht="12.75">
      <c r="A4">
        <v>0.148</v>
      </c>
      <c r="B4">
        <v>-6.493</v>
      </c>
      <c r="C4">
        <v>4.547</v>
      </c>
      <c r="D4">
        <v>1.689</v>
      </c>
      <c r="E4">
        <v>-0.098</v>
      </c>
      <c r="F4">
        <v>0.001</v>
      </c>
      <c r="G4">
        <f t="shared" si="0"/>
        <v>0.09800510190801294</v>
      </c>
      <c r="H4">
        <f>($G$32*3)+$G$33</f>
        <v>0.054614147790526375</v>
      </c>
      <c r="I4">
        <f t="shared" si="1"/>
        <v>0.043390954117486565</v>
      </c>
      <c r="J4">
        <f>($E$32*3)+$E$33</f>
        <v>0.0005000000000000004</v>
      </c>
      <c r="K4">
        <f t="shared" si="2"/>
        <v>-0.0985</v>
      </c>
      <c r="L4">
        <f>($F$32*3)+$F$33</f>
        <v>0.037714285714285714</v>
      </c>
      <c r="M4">
        <f t="shared" si="3"/>
        <v>-0.03671428571428571</v>
      </c>
    </row>
    <row r="5" spans="1:13" ht="12.75">
      <c r="A5">
        <v>0.148</v>
      </c>
      <c r="B5">
        <v>-5.816</v>
      </c>
      <c r="C5">
        <v>4.547</v>
      </c>
      <c r="D5">
        <v>1.689</v>
      </c>
      <c r="E5">
        <v>-0.112</v>
      </c>
      <c r="F5">
        <v>-0.004</v>
      </c>
      <c r="G5">
        <f t="shared" si="0"/>
        <v>0.1120714058089752</v>
      </c>
      <c r="H5">
        <f>($G$32*4)+$G$33</f>
        <v>0.05640410071770833</v>
      </c>
      <c r="I5">
        <f t="shared" si="1"/>
        <v>0.055667305091266876</v>
      </c>
      <c r="J5">
        <f>($E$32*4)+$E$33</f>
        <v>-0.002999999999999999</v>
      </c>
      <c r="K5">
        <f t="shared" si="2"/>
        <v>-0.109</v>
      </c>
      <c r="L5">
        <f>($F$32*4)+$F$33</f>
        <v>0.03428571428571429</v>
      </c>
      <c r="M5">
        <f t="shared" si="3"/>
        <v>-0.038285714285714284</v>
      </c>
    </row>
    <row r="6" spans="1:13" ht="12.75">
      <c r="A6">
        <v>0.148</v>
      </c>
      <c r="B6">
        <v>-6.267</v>
      </c>
      <c r="C6">
        <v>4.547</v>
      </c>
      <c r="D6">
        <v>1.689</v>
      </c>
      <c r="E6">
        <v>-0.125</v>
      </c>
      <c r="F6">
        <v>0.019</v>
      </c>
      <c r="G6">
        <f t="shared" si="0"/>
        <v>0.12643575443678898</v>
      </c>
      <c r="H6">
        <f>($G$32*5)+$G$33</f>
        <v>0.058194053644890276</v>
      </c>
      <c r="I6">
        <f t="shared" si="1"/>
        <v>0.0682417007918987</v>
      </c>
      <c r="J6">
        <f>($E$32*5)+$E$33</f>
        <v>-0.006499999999999999</v>
      </c>
      <c r="K6">
        <f t="shared" si="2"/>
        <v>-0.1185</v>
      </c>
      <c r="L6">
        <f>($F$32*5)+$F$33</f>
        <v>0.030857142857142857</v>
      </c>
      <c r="M6">
        <f t="shared" si="3"/>
        <v>-0.011857142857142858</v>
      </c>
    </row>
    <row r="7" spans="1:13" ht="12.75">
      <c r="A7">
        <v>0.148</v>
      </c>
      <c r="B7">
        <v>-5.226</v>
      </c>
      <c r="C7">
        <v>4.547</v>
      </c>
      <c r="D7">
        <v>1.689</v>
      </c>
      <c r="E7">
        <v>-0.057</v>
      </c>
      <c r="F7">
        <v>0.046</v>
      </c>
      <c r="G7">
        <f t="shared" si="0"/>
        <v>0.07324616030891995</v>
      </c>
      <c r="H7">
        <f>($G$32*6)+$G$33</f>
        <v>0.05998400657207223</v>
      </c>
      <c r="I7">
        <f t="shared" si="1"/>
        <v>0.01326215373684772</v>
      </c>
      <c r="J7">
        <f>($E$32*6)+$E$33</f>
        <v>-0.009999999999999998</v>
      </c>
      <c r="K7">
        <f t="shared" si="2"/>
        <v>-0.047</v>
      </c>
      <c r="L7">
        <f>($F$32*6)+$F$33</f>
        <v>0.027428571428571427</v>
      </c>
      <c r="M7">
        <f t="shared" si="3"/>
        <v>0.018571428571428572</v>
      </c>
    </row>
    <row r="8" spans="1:13" ht="12.75">
      <c r="A8">
        <v>0.148</v>
      </c>
      <c r="B8">
        <v>-6.231</v>
      </c>
      <c r="C8">
        <v>4.547</v>
      </c>
      <c r="D8">
        <v>1.689</v>
      </c>
      <c r="E8">
        <v>-0.038</v>
      </c>
      <c r="F8">
        <v>0.043</v>
      </c>
      <c r="G8">
        <f t="shared" si="0"/>
        <v>0.05738466694161429</v>
      </c>
      <c r="H8">
        <f>($G$32*7)+$G$33</f>
        <v>0.06177395949925418</v>
      </c>
      <c r="I8">
        <f t="shared" si="1"/>
        <v>-0.0043892925576398956</v>
      </c>
      <c r="J8">
        <f>($E$32*7)+$E$33</f>
        <v>-0.013499999999999998</v>
      </c>
      <c r="K8">
        <f t="shared" si="2"/>
        <v>-0.0245</v>
      </c>
      <c r="L8">
        <f>($F$32*7)+$F$33</f>
        <v>0.024</v>
      </c>
      <c r="M8">
        <f t="shared" si="3"/>
        <v>0.018999999999999996</v>
      </c>
    </row>
    <row r="9" spans="1:13" ht="12.75">
      <c r="A9">
        <v>0.148</v>
      </c>
      <c r="B9">
        <v>-5.786</v>
      </c>
      <c r="C9">
        <v>4.547</v>
      </c>
      <c r="D9">
        <v>1.689</v>
      </c>
      <c r="E9">
        <v>-0.051</v>
      </c>
      <c r="F9">
        <v>0.026</v>
      </c>
      <c r="G9">
        <f t="shared" si="0"/>
        <v>0.05724508712544684</v>
      </c>
      <c r="H9">
        <f>($G$32*8)+$G$33</f>
        <v>0.06356391242643614</v>
      </c>
      <c r="I9">
        <f t="shared" si="1"/>
        <v>-0.006318825300989296</v>
      </c>
      <c r="J9">
        <f>($E$32*8)+$E$33</f>
        <v>-0.016999999999999998</v>
      </c>
      <c r="K9">
        <f t="shared" si="2"/>
        <v>-0.034</v>
      </c>
      <c r="L9">
        <f>($F$32*8)+$F$33</f>
        <v>0.02057142857142857</v>
      </c>
      <c r="M9">
        <f t="shared" si="3"/>
        <v>0.0054285714285714284</v>
      </c>
    </row>
    <row r="10" spans="1:13" ht="12.75">
      <c r="A10">
        <v>0.148</v>
      </c>
      <c r="B10">
        <v>-6.467</v>
      </c>
      <c r="C10">
        <v>4.547</v>
      </c>
      <c r="D10">
        <v>1.689</v>
      </c>
      <c r="E10">
        <v>-0.067</v>
      </c>
      <c r="F10">
        <v>0.03</v>
      </c>
      <c r="G10">
        <f t="shared" si="0"/>
        <v>0.07340980860893181</v>
      </c>
      <c r="H10">
        <f>($G$32*9)+$G$33</f>
        <v>0.06535386535361809</v>
      </c>
      <c r="I10">
        <f t="shared" si="1"/>
        <v>0.008055943255313724</v>
      </c>
      <c r="J10">
        <f>($E$32*9)+$E$33</f>
        <v>-0.0205</v>
      </c>
      <c r="K10">
        <f t="shared" si="2"/>
        <v>-0.0465</v>
      </c>
      <c r="L10">
        <f>($F$32*9)+$F$33</f>
        <v>0.01714285714285714</v>
      </c>
      <c r="M10">
        <f t="shared" si="3"/>
        <v>0.012857142857142859</v>
      </c>
    </row>
    <row r="11" spans="1:13" ht="12.75">
      <c r="A11">
        <v>0.148</v>
      </c>
      <c r="B11">
        <v>-5.978</v>
      </c>
      <c r="C11">
        <v>4.547</v>
      </c>
      <c r="D11">
        <v>1.689</v>
      </c>
      <c r="E11">
        <v>-0.072</v>
      </c>
      <c r="F11">
        <v>0.037</v>
      </c>
      <c r="G11">
        <f t="shared" si="0"/>
        <v>0.08095060222135471</v>
      </c>
      <c r="H11">
        <f>($G$32*10)+$G$33</f>
        <v>0.06714381828080004</v>
      </c>
      <c r="I11">
        <f t="shared" si="1"/>
        <v>0.013806783940554665</v>
      </c>
      <c r="J11">
        <f>($E$32*10)+$E$33</f>
        <v>-0.023999999999999997</v>
      </c>
      <c r="K11">
        <f t="shared" si="2"/>
        <v>-0.048</v>
      </c>
      <c r="L11">
        <f>($F$32*10)+$F$33</f>
        <v>0.013714285714285714</v>
      </c>
      <c r="M11">
        <f t="shared" si="3"/>
        <v>0.023285714285714285</v>
      </c>
    </row>
    <row r="12" spans="1:13" ht="12.75">
      <c r="A12">
        <v>0.148</v>
      </c>
      <c r="B12">
        <v>-6.005</v>
      </c>
      <c r="C12">
        <v>4.547</v>
      </c>
      <c r="D12">
        <v>1.689</v>
      </c>
      <c r="E12">
        <v>-0.064</v>
      </c>
      <c r="F12">
        <v>0.044</v>
      </c>
      <c r="G12">
        <f t="shared" si="0"/>
        <v>0.0776659513557904</v>
      </c>
      <c r="H12">
        <f>($G$32*11)+$G$33</f>
        <v>0.068933771207982</v>
      </c>
      <c r="I12">
        <f t="shared" si="1"/>
        <v>0.008732180147808397</v>
      </c>
      <c r="J12">
        <f>($E$32*11)+$E$33</f>
        <v>-0.027499999999999993</v>
      </c>
      <c r="K12">
        <f t="shared" si="2"/>
        <v>-0.036500000000000005</v>
      </c>
      <c r="L12">
        <f>($F$32*11)+$F$33</f>
        <v>0.010285714285714287</v>
      </c>
      <c r="M12">
        <f t="shared" si="3"/>
        <v>0.03371428571428571</v>
      </c>
    </row>
    <row r="13" spans="1:13" ht="12.75">
      <c r="A13">
        <v>0.148</v>
      </c>
      <c r="B13">
        <v>-5.502</v>
      </c>
      <c r="C13">
        <v>4.547</v>
      </c>
      <c r="D13">
        <v>1.689</v>
      </c>
      <c r="E13">
        <v>-0.037</v>
      </c>
      <c r="F13">
        <v>0.021</v>
      </c>
      <c r="G13">
        <f t="shared" si="0"/>
        <v>0.042544094772365294</v>
      </c>
      <c r="H13">
        <f>($G$32*12)+$G$33</f>
        <v>0.07072372413516394</v>
      </c>
      <c r="I13">
        <f t="shared" si="1"/>
        <v>-0.028179629362798643</v>
      </c>
      <c r="J13">
        <f>($E$32*12)+$E$33</f>
        <v>-0.030999999999999996</v>
      </c>
      <c r="K13">
        <f t="shared" si="2"/>
        <v>-0.006000000000000002</v>
      </c>
      <c r="L13">
        <f>($F$32*12)+$F$33</f>
        <v>0.006857142857142853</v>
      </c>
      <c r="M13">
        <f t="shared" si="3"/>
        <v>0.014142857142857148</v>
      </c>
    </row>
    <row r="14" spans="1:13" ht="12.75">
      <c r="A14">
        <v>0.148</v>
      </c>
      <c r="B14">
        <v>-5.318</v>
      </c>
      <c r="C14">
        <v>4.547</v>
      </c>
      <c r="D14">
        <v>1.689</v>
      </c>
      <c r="E14">
        <v>0.005</v>
      </c>
      <c r="F14">
        <v>-0.026</v>
      </c>
      <c r="G14">
        <f t="shared" si="0"/>
        <v>0.02647640458974745</v>
      </c>
      <c r="H14">
        <f>($G$32*13)+$G$33</f>
        <v>0.07251367706234589</v>
      </c>
      <c r="I14">
        <f t="shared" si="1"/>
        <v>-0.04603727247259844</v>
      </c>
      <c r="J14">
        <f>($E$32*13)+$E$33</f>
        <v>-0.0345</v>
      </c>
      <c r="K14">
        <f t="shared" si="2"/>
        <v>0.0395</v>
      </c>
      <c r="L14">
        <f>($F$32*13)+$F$33</f>
        <v>0.0034285714285714267</v>
      </c>
      <c r="M14">
        <f t="shared" si="3"/>
        <v>-0.029428571428571425</v>
      </c>
    </row>
    <row r="15" spans="1:13" ht="12.75">
      <c r="A15">
        <v>0.148</v>
      </c>
      <c r="B15">
        <v>-3.967</v>
      </c>
      <c r="C15">
        <v>4.547</v>
      </c>
      <c r="D15">
        <v>1.689</v>
      </c>
      <c r="E15">
        <v>0.022</v>
      </c>
      <c r="F15">
        <v>-0.062</v>
      </c>
      <c r="G15">
        <f t="shared" si="0"/>
        <v>0.0657875368135941</v>
      </c>
      <c r="H15">
        <f>($G$32*14)+$G$33</f>
        <v>0.07430362998952784</v>
      </c>
      <c r="I15">
        <f t="shared" si="1"/>
        <v>-0.008516093175933742</v>
      </c>
      <c r="J15">
        <f>($E$32*14)+$E$33</f>
        <v>-0.03799999999999999</v>
      </c>
      <c r="K15">
        <f t="shared" si="2"/>
        <v>0.05999999999999999</v>
      </c>
      <c r="L15">
        <f>($F$32*14)+$F$33</f>
        <v>0</v>
      </c>
      <c r="M15">
        <f t="shared" si="3"/>
        <v>-0.062</v>
      </c>
    </row>
    <row r="16" spans="1:13" ht="12.75">
      <c r="A16">
        <v>0.148</v>
      </c>
      <c r="B16">
        <v>-2.666</v>
      </c>
      <c r="C16">
        <v>4.547</v>
      </c>
      <c r="D16">
        <v>1.689</v>
      </c>
      <c r="E16">
        <v>0.043</v>
      </c>
      <c r="F16">
        <v>-0.092</v>
      </c>
      <c r="G16">
        <f t="shared" si="0"/>
        <v>0.10155294185792944</v>
      </c>
      <c r="H16">
        <f>($G$32*15)+$G$33</f>
        <v>0.0760935829167098</v>
      </c>
      <c r="I16">
        <f t="shared" si="1"/>
        <v>0.025459358941219645</v>
      </c>
      <c r="J16">
        <f>($E$32*15)+$E$33</f>
        <v>-0.041499999999999995</v>
      </c>
      <c r="K16">
        <f t="shared" si="2"/>
        <v>0.08449999999999999</v>
      </c>
      <c r="L16">
        <f>($F$32*15)+$F$33</f>
        <v>-0.0034285714285714336</v>
      </c>
      <c r="M16">
        <f t="shared" si="3"/>
        <v>-0.08857142857142856</v>
      </c>
    </row>
    <row r="17" spans="1:13" ht="12.75">
      <c r="A17">
        <v>0.148</v>
      </c>
      <c r="B17">
        <v>-3.946</v>
      </c>
      <c r="C17">
        <v>4.547</v>
      </c>
      <c r="D17">
        <v>1.689</v>
      </c>
      <c r="E17">
        <v>0.055</v>
      </c>
      <c r="F17">
        <v>-0.087</v>
      </c>
      <c r="G17">
        <f t="shared" si="0"/>
        <v>0.10292715870944849</v>
      </c>
      <c r="H17">
        <f>($G$32*16)+$G$33</f>
        <v>0.07788353584389175</v>
      </c>
      <c r="I17">
        <f t="shared" si="1"/>
        <v>0.02504362286555674</v>
      </c>
      <c r="J17">
        <f>($E$32*16)+$E$33</f>
        <v>-0.045</v>
      </c>
      <c r="K17">
        <f t="shared" si="2"/>
        <v>0.1</v>
      </c>
      <c r="L17">
        <f>($F$32*16)+$F$33</f>
        <v>-0.00685714285714286</v>
      </c>
      <c r="M17">
        <f t="shared" si="3"/>
        <v>-0.08014285714285713</v>
      </c>
    </row>
    <row r="18" spans="1:13" ht="12.75">
      <c r="A18">
        <v>0.148</v>
      </c>
      <c r="B18">
        <v>-4.468</v>
      </c>
      <c r="C18">
        <v>4.547</v>
      </c>
      <c r="D18">
        <v>1.689</v>
      </c>
      <c r="E18">
        <v>0.035</v>
      </c>
      <c r="F18">
        <v>-0.08</v>
      </c>
      <c r="G18">
        <f t="shared" si="0"/>
        <v>0.0873212459828649</v>
      </c>
      <c r="H18">
        <f>($G$32*17)+$G$33</f>
        <v>0.07967348877107369</v>
      </c>
      <c r="I18">
        <f t="shared" si="1"/>
        <v>0.007647757211791215</v>
      </c>
      <c r="J18">
        <f>($E$32*17)+$E$33</f>
        <v>-0.0485</v>
      </c>
      <c r="K18">
        <f t="shared" si="2"/>
        <v>0.0835</v>
      </c>
      <c r="L18">
        <f>($F$32*17)+$F$33</f>
        <v>-0.010285714285714287</v>
      </c>
      <c r="M18">
        <f t="shared" si="3"/>
        <v>-0.06971428571428571</v>
      </c>
    </row>
    <row r="19" spans="1:13" ht="12.75">
      <c r="A19">
        <v>0.148</v>
      </c>
      <c r="B19">
        <v>-3.374</v>
      </c>
      <c r="C19">
        <v>4.547</v>
      </c>
      <c r="D19">
        <v>1.689</v>
      </c>
      <c r="E19">
        <v>0.011</v>
      </c>
      <c r="F19">
        <v>-0.064</v>
      </c>
      <c r="G19">
        <f t="shared" si="0"/>
        <v>0.06493843238021688</v>
      </c>
      <c r="H19">
        <f>($G$32*18)+$G$33</f>
        <v>0.08146344169825565</v>
      </c>
      <c r="I19">
        <f t="shared" si="1"/>
        <v>-0.01652500931803877</v>
      </c>
      <c r="J19">
        <f>($E$32*18)+$E$33</f>
        <v>-0.052000000000000005</v>
      </c>
      <c r="K19">
        <f t="shared" si="2"/>
        <v>0.063</v>
      </c>
      <c r="L19">
        <f>($F$32*18)+$F$33</f>
        <v>-0.01371428571428572</v>
      </c>
      <c r="M19">
        <f t="shared" si="3"/>
        <v>-0.05028571428571428</v>
      </c>
    </row>
    <row r="20" spans="1:13" ht="12.75">
      <c r="A20">
        <v>0.148</v>
      </c>
      <c r="B20">
        <v>-1.507</v>
      </c>
      <c r="C20">
        <v>4.547</v>
      </c>
      <c r="D20">
        <v>1.689</v>
      </c>
      <c r="E20">
        <v>-0.014</v>
      </c>
      <c r="F20">
        <v>-0.011</v>
      </c>
      <c r="G20">
        <f t="shared" si="0"/>
        <v>0.017804493814764857</v>
      </c>
      <c r="H20">
        <f>($G$32*19)+$G$33</f>
        <v>0.0832533946254376</v>
      </c>
      <c r="I20">
        <f t="shared" si="1"/>
        <v>-0.06544890081067274</v>
      </c>
      <c r="J20">
        <f>($E$32*19)+$E$33</f>
        <v>-0.055499999999999994</v>
      </c>
      <c r="K20">
        <f t="shared" si="2"/>
        <v>0.041499999999999995</v>
      </c>
      <c r="L20">
        <f>($F$32*19)+$F$33</f>
        <v>-0.01714285714285714</v>
      </c>
      <c r="M20">
        <f t="shared" si="3"/>
        <v>0.006142857142857141</v>
      </c>
    </row>
    <row r="21" spans="1:13" ht="12.75">
      <c r="A21">
        <v>0.148</v>
      </c>
      <c r="B21">
        <v>-1.412</v>
      </c>
      <c r="C21">
        <v>4.547</v>
      </c>
      <c r="D21">
        <v>1.689</v>
      </c>
      <c r="E21">
        <v>-0.027</v>
      </c>
      <c r="F21">
        <v>0.011</v>
      </c>
      <c r="G21">
        <f t="shared" si="0"/>
        <v>0.0291547594742265</v>
      </c>
      <c r="H21">
        <f>($G$32*20)+$G$33</f>
        <v>0.08504334755261955</v>
      </c>
      <c r="I21">
        <f t="shared" si="1"/>
        <v>-0.05588858807839305</v>
      </c>
      <c r="J21">
        <f>($E$32*20)+$E$33</f>
        <v>-0.059</v>
      </c>
      <c r="K21">
        <f t="shared" si="2"/>
        <v>0.032</v>
      </c>
      <c r="L21">
        <f>($F$32*20)+$F$33</f>
        <v>-0.020571428571428574</v>
      </c>
      <c r="M21">
        <f t="shared" si="3"/>
        <v>0.03157142857142857</v>
      </c>
    </row>
    <row r="22" spans="1:13" ht="12.75">
      <c r="A22">
        <v>0.148</v>
      </c>
      <c r="B22">
        <v>-1.56</v>
      </c>
      <c r="C22">
        <v>4.547</v>
      </c>
      <c r="D22">
        <v>1.689</v>
      </c>
      <c r="E22">
        <v>-0.015</v>
      </c>
      <c r="F22">
        <v>0.021</v>
      </c>
      <c r="G22">
        <f t="shared" si="0"/>
        <v>0.025806975801127882</v>
      </c>
      <c r="H22">
        <f>($G$32*21)+$G$33</f>
        <v>0.0868333004798015</v>
      </c>
      <c r="I22">
        <f t="shared" si="1"/>
        <v>-0.061026324678673624</v>
      </c>
      <c r="J22">
        <f>($E$32*21)+$E$33</f>
        <v>-0.0625</v>
      </c>
      <c r="K22">
        <f t="shared" si="2"/>
        <v>0.0475</v>
      </c>
      <c r="L22">
        <f>($F$32*21)+$F$33</f>
        <v>-0.024000000000000007</v>
      </c>
      <c r="M22">
        <f t="shared" si="3"/>
        <v>0.04500000000000001</v>
      </c>
    </row>
    <row r="23" spans="1:13" ht="12.75">
      <c r="A23">
        <v>0.148</v>
      </c>
      <c r="B23">
        <v>0.382</v>
      </c>
      <c r="C23">
        <v>4.547</v>
      </c>
      <c r="D23">
        <v>1.689</v>
      </c>
      <c r="E23">
        <v>0.006</v>
      </c>
      <c r="F23">
        <v>0.024</v>
      </c>
      <c r="G23">
        <f t="shared" si="0"/>
        <v>0.024738633753705965</v>
      </c>
      <c r="H23">
        <f>($G$32*22)+$G$33</f>
        <v>0.08862325340698346</v>
      </c>
      <c r="I23">
        <f t="shared" si="1"/>
        <v>-0.06388461965327749</v>
      </c>
      <c r="J23">
        <f>($E$32*22)+$E$33</f>
        <v>-0.06599999999999999</v>
      </c>
      <c r="K23">
        <f t="shared" si="2"/>
        <v>0.072</v>
      </c>
      <c r="L23">
        <f>($F$32*22)+$F$33</f>
        <v>-0.027428571428571427</v>
      </c>
      <c r="M23">
        <f t="shared" si="3"/>
        <v>0.05142857142857143</v>
      </c>
    </row>
    <row r="24" spans="1:13" ht="12.75">
      <c r="A24">
        <v>0.148</v>
      </c>
      <c r="B24">
        <v>-0.299</v>
      </c>
      <c r="C24">
        <v>4.547</v>
      </c>
      <c r="D24">
        <v>1.689</v>
      </c>
      <c r="E24">
        <v>0</v>
      </c>
      <c r="F24">
        <v>0.034</v>
      </c>
      <c r="G24">
        <f t="shared" si="0"/>
        <v>0.034</v>
      </c>
      <c r="H24">
        <f>($G$32*23)+$G$33</f>
        <v>0.09041320633416541</v>
      </c>
      <c r="I24">
        <f t="shared" si="1"/>
        <v>-0.05641320633416541</v>
      </c>
      <c r="J24">
        <f>($E$32*23)+$E$33</f>
        <v>-0.06949999999999999</v>
      </c>
      <c r="K24">
        <f t="shared" si="2"/>
        <v>0.06949999999999999</v>
      </c>
      <c r="L24">
        <f>($F$32*23)+$F$33</f>
        <v>-0.03085714285714286</v>
      </c>
      <c r="M24">
        <f t="shared" si="3"/>
        <v>0.06485714285714286</v>
      </c>
    </row>
    <row r="25" spans="1:13" ht="12.75">
      <c r="A25">
        <v>0.148</v>
      </c>
      <c r="B25">
        <v>-0.361</v>
      </c>
      <c r="C25">
        <v>4.547</v>
      </c>
      <c r="D25">
        <v>1.689</v>
      </c>
      <c r="E25">
        <v>0.041</v>
      </c>
      <c r="F25">
        <v>0.008</v>
      </c>
      <c r="G25">
        <f t="shared" si="0"/>
        <v>0.04177319714841085</v>
      </c>
      <c r="H25">
        <f>($G$32*24)+$G$33</f>
        <v>0.09220315926134737</v>
      </c>
      <c r="I25">
        <f t="shared" si="1"/>
        <v>-0.050429962112936516</v>
      </c>
      <c r="J25">
        <f>($E$32*24)+$E$33</f>
        <v>-0.073</v>
      </c>
      <c r="K25">
        <f t="shared" si="2"/>
        <v>0.11399999999999999</v>
      </c>
      <c r="L25">
        <f>($F$32*24)+$F$33</f>
        <v>-0.034285714285714294</v>
      </c>
      <c r="M25">
        <f t="shared" si="3"/>
        <v>0.042285714285714295</v>
      </c>
    </row>
    <row r="26" spans="1:13" ht="12.75">
      <c r="A26">
        <v>0.148</v>
      </c>
      <c r="B26">
        <v>2.187</v>
      </c>
      <c r="C26">
        <v>4.547</v>
      </c>
      <c r="D26">
        <v>1.689</v>
      </c>
      <c r="E26">
        <v>0.066</v>
      </c>
      <c r="F26">
        <v>-0.04</v>
      </c>
      <c r="G26">
        <f t="shared" si="0"/>
        <v>0.07717512552629896</v>
      </c>
      <c r="H26">
        <f>($G$32*25)+$G$33</f>
        <v>0.09399311218852932</v>
      </c>
      <c r="I26">
        <f t="shared" si="1"/>
        <v>-0.01681798666223036</v>
      </c>
      <c r="J26">
        <f>($E$32*25)+$E$33</f>
        <v>-0.0765</v>
      </c>
      <c r="K26">
        <f t="shared" si="2"/>
        <v>0.14250000000000002</v>
      </c>
      <c r="L26">
        <f>($F$32*25)+$F$33</f>
        <v>-0.037714285714285714</v>
      </c>
      <c r="M26">
        <f t="shared" si="3"/>
        <v>-0.0022857142857142868</v>
      </c>
    </row>
    <row r="27" spans="1:13" ht="12.75">
      <c r="A27">
        <v>0.148</v>
      </c>
      <c r="B27">
        <v>6.92</v>
      </c>
      <c r="C27">
        <v>4.547</v>
      </c>
      <c r="D27">
        <v>1.689</v>
      </c>
      <c r="E27">
        <v>0.042</v>
      </c>
      <c r="F27">
        <v>-0.069</v>
      </c>
      <c r="G27">
        <f t="shared" si="0"/>
        <v>0.08077747210701756</v>
      </c>
      <c r="H27">
        <f>($G$32*26)+$G$33</f>
        <v>0.09578306511571127</v>
      </c>
      <c r="I27">
        <f t="shared" si="1"/>
        <v>-0.01500559300869371</v>
      </c>
      <c r="J27">
        <f>($E$32*26)+$E$33</f>
        <v>-0.08</v>
      </c>
      <c r="K27">
        <f t="shared" si="2"/>
        <v>0.122</v>
      </c>
      <c r="L27">
        <f>($F$32*26)+$F$33</f>
        <v>-0.04114285714285715</v>
      </c>
      <c r="M27">
        <f t="shared" si="3"/>
        <v>-0.027857142857142858</v>
      </c>
    </row>
    <row r="28" spans="1:13" ht="12.75">
      <c r="A28">
        <v>0.148</v>
      </c>
      <c r="B28">
        <v>-1.782</v>
      </c>
      <c r="C28">
        <v>4.547</v>
      </c>
      <c r="D28">
        <v>1.689</v>
      </c>
      <c r="E28">
        <v>-0.038</v>
      </c>
      <c r="F28">
        <v>-0.052</v>
      </c>
      <c r="G28">
        <f t="shared" si="0"/>
        <v>0.06440496875241847</v>
      </c>
      <c r="H28">
        <f>($G$32*27)+$G$33</f>
        <v>0.09757301804289321</v>
      </c>
      <c r="I28">
        <f t="shared" si="1"/>
        <v>-0.033168049290474746</v>
      </c>
      <c r="J28">
        <f>($E$32*27)+$E$33</f>
        <v>-0.08349999999999999</v>
      </c>
      <c r="K28">
        <f t="shared" si="2"/>
        <v>0.04549999999999999</v>
      </c>
      <c r="L28">
        <f>($F$32*27)+$F$33</f>
        <v>-0.04457142857142858</v>
      </c>
      <c r="M28">
        <f t="shared" si="3"/>
        <v>-0.007428571428571416</v>
      </c>
    </row>
    <row r="29" spans="1:13" ht="12.75">
      <c r="A29">
        <v>0.148</v>
      </c>
      <c r="B29">
        <v>-0.922</v>
      </c>
      <c r="C29">
        <v>4.547</v>
      </c>
      <c r="D29">
        <v>1.689</v>
      </c>
      <c r="E29">
        <v>-0.087</v>
      </c>
      <c r="F29">
        <v>-0.048</v>
      </c>
      <c r="G29">
        <f t="shared" si="0"/>
        <v>0.09936297097007517</v>
      </c>
      <c r="H29">
        <f>($G$32*28)+$G$33</f>
        <v>0.09936297097007517</v>
      </c>
      <c r="I29">
        <f t="shared" si="1"/>
        <v>0</v>
      </c>
      <c r="J29">
        <f>($E$32*28)+$E$33</f>
        <v>-0.087</v>
      </c>
      <c r="K29">
        <f t="shared" si="2"/>
        <v>0</v>
      </c>
      <c r="L29">
        <f>($F$32*28)+$F$33</f>
        <v>-0.048</v>
      </c>
      <c r="M29">
        <f t="shared" si="3"/>
        <v>0</v>
      </c>
    </row>
    <row r="31" spans="8:13" ht="12.75">
      <c r="H31" s="1" t="s">
        <v>2</v>
      </c>
      <c r="I31">
        <f>MIN(I1:I29)</f>
        <v>-0.06544890081067274</v>
      </c>
      <c r="J31" s="1" t="s">
        <v>2</v>
      </c>
      <c r="K31">
        <f>MIN(K1:K29)</f>
        <v>-0.1185</v>
      </c>
      <c r="L31" s="1" t="s">
        <v>2</v>
      </c>
      <c r="M31">
        <f>MIN(M1:M29)</f>
        <v>-0.08857142857142856</v>
      </c>
    </row>
    <row r="32" spans="4:13" ht="12.75">
      <c r="D32" t="s">
        <v>3</v>
      </c>
      <c r="E32">
        <f>(E29-E1)/28</f>
        <v>-0.0034999999999999996</v>
      </c>
      <c r="F32">
        <f>(F29-F1)/28</f>
        <v>-0.003428571428571429</v>
      </c>
      <c r="G32">
        <f>(G29-G1)/28</f>
        <v>0.0017899529271819517</v>
      </c>
      <c r="H32" s="1" t="s">
        <v>0</v>
      </c>
      <c r="I32">
        <f>MAX(I1:I31)</f>
        <v>0.0682417007918987</v>
      </c>
      <c r="J32" s="1" t="s">
        <v>0</v>
      </c>
      <c r="K32">
        <f>MAX(K1:K31)</f>
        <v>0.14250000000000002</v>
      </c>
      <c r="L32" s="1" t="s">
        <v>0</v>
      </c>
      <c r="M32">
        <f>MAX(M1:M31)</f>
        <v>0.06485714285714286</v>
      </c>
    </row>
    <row r="33" spans="4:13" ht="12.75">
      <c r="D33" t="s">
        <v>4</v>
      </c>
      <c r="E33">
        <f>E1</f>
        <v>0.011</v>
      </c>
      <c r="F33">
        <f>F1</f>
        <v>0.048</v>
      </c>
      <c r="G33">
        <f>G1</f>
        <v>0.04924428900898052</v>
      </c>
      <c r="H33" s="1" t="s">
        <v>1</v>
      </c>
      <c r="I33">
        <f>STDEV(I1:I29)</f>
        <v>0.03535489690972129</v>
      </c>
      <c r="J33" s="1" t="s">
        <v>1</v>
      </c>
      <c r="K33">
        <f>STDEV(K1:K29)</f>
        <v>0.07070190405111593</v>
      </c>
      <c r="L33" s="1" t="s">
        <v>1</v>
      </c>
      <c r="M33">
        <f>STDEV(M1:M29)</f>
        <v>0.03975983053103268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-6.045</v>
      </c>
      <c r="C1">
        <v>4.547</v>
      </c>
      <c r="D1">
        <v>1.689</v>
      </c>
      <c r="E1">
        <v>0.025</v>
      </c>
      <c r="F1">
        <v>-0.112</v>
      </c>
      <c r="G1">
        <f aca="true" t="shared" si="0" ref="G1:G29">SQRT(F1*F1+E1*E1)</f>
        <v>0.11475626344561765</v>
      </c>
      <c r="H1">
        <f>($G$32*0)+$G$33</f>
        <v>0.11475626344561765</v>
      </c>
      <c r="I1">
        <f aca="true" t="shared" si="1" ref="I1:I29">G1-H1</f>
        <v>0</v>
      </c>
      <c r="J1">
        <f>($E$32*0)+$E$33</f>
        <v>0.025</v>
      </c>
      <c r="K1">
        <f aca="true" t="shared" si="2" ref="K1:K29">E1-J1</f>
        <v>0</v>
      </c>
      <c r="L1">
        <f>($F$32*0)+$F$33</f>
        <v>-0.112</v>
      </c>
      <c r="M1">
        <f aca="true" t="shared" si="3" ref="M1:M29">F1-L1</f>
        <v>0</v>
      </c>
    </row>
    <row r="2" spans="1:13" ht="12.75">
      <c r="A2">
        <v>0.148</v>
      </c>
      <c r="B2">
        <v>-6.363</v>
      </c>
      <c r="C2">
        <v>4.547</v>
      </c>
      <c r="D2">
        <v>1.689</v>
      </c>
      <c r="E2">
        <v>0.013</v>
      </c>
      <c r="F2">
        <v>-0.129</v>
      </c>
      <c r="G2">
        <f t="shared" si="0"/>
        <v>0.12965338406690355</v>
      </c>
      <c r="H2">
        <f>($G$32*1)+$G$33</f>
        <v>0.11331248059886675</v>
      </c>
      <c r="I2">
        <f t="shared" si="1"/>
        <v>0.016340903468036794</v>
      </c>
      <c r="J2">
        <f>($E$32*1)+$E$33</f>
        <v>0.021892857142857144</v>
      </c>
      <c r="K2">
        <f t="shared" si="2"/>
        <v>-0.008892857142857145</v>
      </c>
      <c r="L2">
        <f>($F$32*1)+$F$33</f>
        <v>-0.10653571428571429</v>
      </c>
      <c r="M2">
        <f t="shared" si="3"/>
        <v>-0.022464285714285714</v>
      </c>
    </row>
    <row r="3" spans="1:13" ht="12.75">
      <c r="A3">
        <v>0.148</v>
      </c>
      <c r="B3">
        <v>-6.003</v>
      </c>
      <c r="C3">
        <v>4.547</v>
      </c>
      <c r="D3">
        <v>1.689</v>
      </c>
      <c r="E3">
        <v>-0.025</v>
      </c>
      <c r="F3">
        <v>-0.086</v>
      </c>
      <c r="G3">
        <f t="shared" si="0"/>
        <v>0.08956003573022958</v>
      </c>
      <c r="H3">
        <f>($G$32*2)+$G$33</f>
        <v>0.11186869775211586</v>
      </c>
      <c r="I3">
        <f t="shared" si="1"/>
        <v>-0.022308662021886277</v>
      </c>
      <c r="J3">
        <f>($E$32*2)+$E$33</f>
        <v>0.018785714285714288</v>
      </c>
      <c r="K3">
        <f t="shared" si="2"/>
        <v>-0.04378571428571429</v>
      </c>
      <c r="L3">
        <f>($F$32*2)+$F$33</f>
        <v>-0.10107142857142858</v>
      </c>
      <c r="M3">
        <f t="shared" si="3"/>
        <v>0.015071428571428583</v>
      </c>
    </row>
    <row r="4" spans="1:13" ht="12.75">
      <c r="A4">
        <v>0.148</v>
      </c>
      <c r="B4">
        <v>-6.015</v>
      </c>
      <c r="C4">
        <v>4.547</v>
      </c>
      <c r="D4">
        <v>1.689</v>
      </c>
      <c r="E4">
        <v>-0.074</v>
      </c>
      <c r="F4">
        <v>-0.048</v>
      </c>
      <c r="G4">
        <f t="shared" si="0"/>
        <v>0.08820430828479978</v>
      </c>
      <c r="H4">
        <f>($G$32*3)+$G$33</f>
        <v>0.11042491490536496</v>
      </c>
      <c r="I4">
        <f t="shared" si="1"/>
        <v>-0.022220606620565186</v>
      </c>
      <c r="J4">
        <f>($E$32*3)+$E$33</f>
        <v>0.01567857142857143</v>
      </c>
      <c r="K4">
        <f t="shared" si="2"/>
        <v>-0.08967857142857143</v>
      </c>
      <c r="L4">
        <f>($F$32*3)+$F$33</f>
        <v>-0.09560714285714286</v>
      </c>
      <c r="M4">
        <f t="shared" si="3"/>
        <v>0.04760714285714286</v>
      </c>
    </row>
    <row r="5" spans="1:13" ht="12.75">
      <c r="A5">
        <v>0.148</v>
      </c>
      <c r="B5">
        <v>-6.658</v>
      </c>
      <c r="C5">
        <v>4.547</v>
      </c>
      <c r="D5">
        <v>1.689</v>
      </c>
      <c r="E5">
        <v>-0.107</v>
      </c>
      <c r="F5">
        <v>-0.006</v>
      </c>
      <c r="G5">
        <f t="shared" si="0"/>
        <v>0.10716809226630844</v>
      </c>
      <c r="H5">
        <f>($G$32*4)+$G$33</f>
        <v>0.10898113205861407</v>
      </c>
      <c r="I5">
        <f t="shared" si="1"/>
        <v>-0.0018130397923056263</v>
      </c>
      <c r="J5">
        <f>($E$32*4)+$E$33</f>
        <v>0.012571428571428574</v>
      </c>
      <c r="K5">
        <f t="shared" si="2"/>
        <v>-0.11957142857142858</v>
      </c>
      <c r="L5">
        <f>($F$32*4)+$F$33</f>
        <v>-0.09014285714285715</v>
      </c>
      <c r="M5">
        <f t="shared" si="3"/>
        <v>0.08414285714285714</v>
      </c>
    </row>
    <row r="6" spans="1:13" ht="12.75">
      <c r="A6">
        <v>0.148</v>
      </c>
      <c r="B6">
        <v>-6.3</v>
      </c>
      <c r="C6">
        <v>4.547</v>
      </c>
      <c r="D6">
        <v>1.689</v>
      </c>
      <c r="E6">
        <v>-0.091</v>
      </c>
      <c r="F6">
        <v>0</v>
      </c>
      <c r="G6">
        <f t="shared" si="0"/>
        <v>0.091</v>
      </c>
      <c r="H6">
        <f>($G$32*5)+$G$33</f>
        <v>0.10753734921186317</v>
      </c>
      <c r="I6">
        <f t="shared" si="1"/>
        <v>-0.016537349211863173</v>
      </c>
      <c r="J6">
        <f>($E$32*5)+$E$33</f>
        <v>0.009464285714285717</v>
      </c>
      <c r="K6">
        <f t="shared" si="2"/>
        <v>-0.10046428571428571</v>
      </c>
      <c r="L6">
        <f>($F$32*5)+$F$33</f>
        <v>-0.08467857142857144</v>
      </c>
      <c r="M6">
        <f t="shared" si="3"/>
        <v>0.08467857142857144</v>
      </c>
    </row>
    <row r="7" spans="1:13" ht="12.75">
      <c r="A7">
        <v>0.148</v>
      </c>
      <c r="B7">
        <v>-5.199</v>
      </c>
      <c r="C7">
        <v>4.547</v>
      </c>
      <c r="D7">
        <v>1.689</v>
      </c>
      <c r="E7">
        <v>-0.041</v>
      </c>
      <c r="F7">
        <v>-0.01</v>
      </c>
      <c r="G7">
        <f t="shared" si="0"/>
        <v>0.04220189569201839</v>
      </c>
      <c r="H7">
        <f>($G$32*6)+$G$33</f>
        <v>0.10609356636511227</v>
      </c>
      <c r="I7">
        <f t="shared" si="1"/>
        <v>-0.06389167067309388</v>
      </c>
      <c r="J7">
        <f>($E$32*6)+$E$33</f>
        <v>0.00635714285714286</v>
      </c>
      <c r="K7">
        <f t="shared" si="2"/>
        <v>-0.04735714285714286</v>
      </c>
      <c r="L7">
        <f>($F$32*6)+$F$33</f>
        <v>-0.07921428571428571</v>
      </c>
      <c r="M7">
        <f t="shared" si="3"/>
        <v>0.06921428571428571</v>
      </c>
    </row>
    <row r="8" spans="1:13" ht="12.75">
      <c r="A8">
        <v>0.148</v>
      </c>
      <c r="B8">
        <v>-5.328</v>
      </c>
      <c r="C8">
        <v>4.547</v>
      </c>
      <c r="D8">
        <v>1.689</v>
      </c>
      <c r="E8">
        <v>-0.022</v>
      </c>
      <c r="F8">
        <v>-0.013</v>
      </c>
      <c r="G8">
        <f t="shared" si="0"/>
        <v>0.025553864678361272</v>
      </c>
      <c r="H8">
        <f>($G$32*7)+$G$33</f>
        <v>0.10464978351836138</v>
      </c>
      <c r="I8">
        <f t="shared" si="1"/>
        <v>-0.07909591884000011</v>
      </c>
      <c r="J8">
        <f>($E$32*7)+$E$33</f>
        <v>0.003250000000000003</v>
      </c>
      <c r="K8">
        <f t="shared" si="2"/>
        <v>-0.02525</v>
      </c>
      <c r="L8">
        <f>($F$32*7)+$F$33</f>
        <v>-0.07375000000000001</v>
      </c>
      <c r="M8">
        <f t="shared" si="3"/>
        <v>0.06075000000000001</v>
      </c>
    </row>
    <row r="9" spans="1:13" ht="12.75">
      <c r="A9">
        <v>0.148</v>
      </c>
      <c r="B9">
        <v>-6.018</v>
      </c>
      <c r="C9">
        <v>4.547</v>
      </c>
      <c r="D9">
        <v>1.689</v>
      </c>
      <c r="E9">
        <v>-0.042</v>
      </c>
      <c r="F9">
        <v>-0.011</v>
      </c>
      <c r="G9">
        <f t="shared" si="0"/>
        <v>0.04341658669218482</v>
      </c>
      <c r="H9">
        <f>($G$32*8)+$G$33</f>
        <v>0.10320600067161047</v>
      </c>
      <c r="I9">
        <f t="shared" si="1"/>
        <v>-0.059789413979425644</v>
      </c>
      <c r="J9">
        <f>($E$32*8)+$E$33</f>
        <v>0.00014285714285714596</v>
      </c>
      <c r="K9">
        <f t="shared" si="2"/>
        <v>-0.04214285714285715</v>
      </c>
      <c r="L9">
        <f>($F$32*8)+$F$33</f>
        <v>-0.06828571428571428</v>
      </c>
      <c r="M9">
        <f t="shared" si="3"/>
        <v>0.05728571428571429</v>
      </c>
    </row>
    <row r="10" spans="1:13" ht="12.75">
      <c r="A10">
        <v>0.148</v>
      </c>
      <c r="B10">
        <v>-6.855</v>
      </c>
      <c r="C10">
        <v>4.547</v>
      </c>
      <c r="D10">
        <v>1.689</v>
      </c>
      <c r="E10">
        <v>-0.041</v>
      </c>
      <c r="F10">
        <v>0.005</v>
      </c>
      <c r="G10">
        <f t="shared" si="0"/>
        <v>0.04130375285612677</v>
      </c>
      <c r="H10">
        <f>($G$32*9)+$G$33</f>
        <v>0.10176221782485957</v>
      </c>
      <c r="I10">
        <f t="shared" si="1"/>
        <v>-0.0604584649687328</v>
      </c>
      <c r="J10">
        <f>($E$32*9)+$E$33</f>
        <v>-0.002964285714285711</v>
      </c>
      <c r="K10">
        <f t="shared" si="2"/>
        <v>-0.03803571428571429</v>
      </c>
      <c r="L10">
        <f>($F$32*9)+$F$33</f>
        <v>-0.06282142857142858</v>
      </c>
      <c r="M10">
        <f t="shared" si="3"/>
        <v>0.06782142857142859</v>
      </c>
    </row>
    <row r="11" spans="1:13" ht="12.75">
      <c r="A11">
        <v>0.148</v>
      </c>
      <c r="B11">
        <v>-6.771</v>
      </c>
      <c r="C11">
        <v>4.547</v>
      </c>
      <c r="D11">
        <v>1.689</v>
      </c>
      <c r="E11">
        <v>-0.059</v>
      </c>
      <c r="F11">
        <v>0.005</v>
      </c>
      <c r="G11">
        <f t="shared" si="0"/>
        <v>0.05921148537234985</v>
      </c>
      <c r="H11">
        <f>($G$32*10)+$G$33</f>
        <v>0.10031843497810868</v>
      </c>
      <c r="I11">
        <f t="shared" si="1"/>
        <v>-0.04110694960575883</v>
      </c>
      <c r="J11">
        <f>($E$32*10)+$E$33</f>
        <v>-0.006071428571428568</v>
      </c>
      <c r="K11">
        <f t="shared" si="2"/>
        <v>-0.05292857142857143</v>
      </c>
      <c r="L11">
        <f>($F$32*10)+$F$33</f>
        <v>-0.057357142857142863</v>
      </c>
      <c r="M11">
        <f t="shared" si="3"/>
        <v>0.06235714285714286</v>
      </c>
    </row>
    <row r="12" spans="1:13" ht="12.75">
      <c r="A12">
        <v>0.148</v>
      </c>
      <c r="B12">
        <v>-4.629</v>
      </c>
      <c r="C12">
        <v>4.547</v>
      </c>
      <c r="D12">
        <v>1.689</v>
      </c>
      <c r="E12">
        <v>-0.066</v>
      </c>
      <c r="F12">
        <v>0.017</v>
      </c>
      <c r="G12">
        <f t="shared" si="0"/>
        <v>0.06815423684555495</v>
      </c>
      <c r="H12">
        <f>($G$32*11)+$G$33</f>
        <v>0.09887465213135778</v>
      </c>
      <c r="I12">
        <f t="shared" si="1"/>
        <v>-0.030720415285802827</v>
      </c>
      <c r="J12">
        <f>($E$32*11)+$E$33</f>
        <v>-0.009178571428571425</v>
      </c>
      <c r="K12">
        <f t="shared" si="2"/>
        <v>-0.05682142857142858</v>
      </c>
      <c r="L12">
        <f>($F$32*11)+$F$33</f>
        <v>-0.05189285714285715</v>
      </c>
      <c r="M12">
        <f t="shared" si="3"/>
        <v>0.06889285714285714</v>
      </c>
    </row>
    <row r="13" spans="1:13" ht="12.75">
      <c r="A13">
        <v>0.148</v>
      </c>
      <c r="B13">
        <v>-6.083</v>
      </c>
      <c r="C13">
        <v>4.547</v>
      </c>
      <c r="D13">
        <v>1.689</v>
      </c>
      <c r="E13">
        <v>-0.029</v>
      </c>
      <c r="F13">
        <v>0.005</v>
      </c>
      <c r="G13">
        <f t="shared" si="0"/>
        <v>0.02942787793912432</v>
      </c>
      <c r="H13">
        <f>($G$32*12)+$G$33</f>
        <v>0.09743086928460688</v>
      </c>
      <c r="I13">
        <f t="shared" si="1"/>
        <v>-0.06800299134548256</v>
      </c>
      <c r="J13">
        <f>($E$32*12)+$E$33</f>
        <v>-0.012285714285714282</v>
      </c>
      <c r="K13">
        <f t="shared" si="2"/>
        <v>-0.01671428571428572</v>
      </c>
      <c r="L13">
        <f>($F$32*12)+$F$33</f>
        <v>-0.04642857142857143</v>
      </c>
      <c r="M13">
        <f t="shared" si="3"/>
        <v>0.05142857142857143</v>
      </c>
    </row>
    <row r="14" spans="1:13" ht="12.75">
      <c r="A14">
        <v>0.148</v>
      </c>
      <c r="B14">
        <v>-2.605</v>
      </c>
      <c r="C14">
        <v>4.547</v>
      </c>
      <c r="D14">
        <v>1.689</v>
      </c>
      <c r="E14">
        <v>-0.018</v>
      </c>
      <c r="F14">
        <v>-0.019</v>
      </c>
      <c r="G14">
        <f t="shared" si="0"/>
        <v>0.0261725046566048</v>
      </c>
      <c r="H14">
        <f>($G$32*13)+$G$33</f>
        <v>0.09598708643785599</v>
      </c>
      <c r="I14">
        <f t="shared" si="1"/>
        <v>-0.06981458178125119</v>
      </c>
      <c r="J14">
        <f>($E$32*13)+$E$33</f>
        <v>-0.015392857142857139</v>
      </c>
      <c r="K14">
        <f t="shared" si="2"/>
        <v>-0.00260714285714286</v>
      </c>
      <c r="L14">
        <f>($F$32*13)+$F$33</f>
        <v>-0.04096428571428572</v>
      </c>
      <c r="M14">
        <f t="shared" si="3"/>
        <v>0.021964285714285717</v>
      </c>
    </row>
    <row r="15" spans="1:13" ht="12.75">
      <c r="A15">
        <v>0.148</v>
      </c>
      <c r="B15">
        <v>-5.758</v>
      </c>
      <c r="C15">
        <v>4.547</v>
      </c>
      <c r="D15">
        <v>1.689</v>
      </c>
      <c r="E15">
        <v>-0.009</v>
      </c>
      <c r="F15">
        <v>-0.044</v>
      </c>
      <c r="G15">
        <f t="shared" si="0"/>
        <v>0.04491102314577124</v>
      </c>
      <c r="H15">
        <f>($G$32*14)+$G$33</f>
        <v>0.09454330359110509</v>
      </c>
      <c r="I15">
        <f t="shared" si="1"/>
        <v>-0.049632280445333854</v>
      </c>
      <c r="J15">
        <f>($E$32*14)+$E$33</f>
        <v>-0.018499999999999996</v>
      </c>
      <c r="K15">
        <f t="shared" si="2"/>
        <v>0.009499999999999996</v>
      </c>
      <c r="L15">
        <f>($F$32*14)+$F$33</f>
        <v>-0.035500000000000004</v>
      </c>
      <c r="M15">
        <f t="shared" si="3"/>
        <v>-0.008499999999999994</v>
      </c>
    </row>
    <row r="16" spans="1:13" ht="12.75">
      <c r="A16">
        <v>0.148</v>
      </c>
      <c r="B16">
        <v>-5.281</v>
      </c>
      <c r="C16">
        <v>4.547</v>
      </c>
      <c r="D16">
        <v>1.689</v>
      </c>
      <c r="E16">
        <v>-0.032</v>
      </c>
      <c r="F16">
        <v>-0.067</v>
      </c>
      <c r="G16">
        <f t="shared" si="0"/>
        <v>0.07424957912338628</v>
      </c>
      <c r="H16">
        <f>($G$32*15)+$G$33</f>
        <v>0.0930995207443542</v>
      </c>
      <c r="I16">
        <f t="shared" si="1"/>
        <v>-0.01884994162096791</v>
      </c>
      <c r="J16">
        <f>($E$32*15)+$E$33</f>
        <v>-0.021607142857142853</v>
      </c>
      <c r="K16">
        <f t="shared" si="2"/>
        <v>-0.010392857142857148</v>
      </c>
      <c r="L16">
        <f>($F$32*15)+$F$33</f>
        <v>-0.03003571428571429</v>
      </c>
      <c r="M16">
        <f t="shared" si="3"/>
        <v>-0.03696428571428571</v>
      </c>
    </row>
    <row r="17" spans="1:13" ht="12.75">
      <c r="A17">
        <v>0.148</v>
      </c>
      <c r="B17">
        <v>-6.016</v>
      </c>
      <c r="C17">
        <v>4.547</v>
      </c>
      <c r="D17">
        <v>1.689</v>
      </c>
      <c r="E17">
        <v>-0.003</v>
      </c>
      <c r="F17">
        <v>-0.035</v>
      </c>
      <c r="G17">
        <f t="shared" si="0"/>
        <v>0.03512833614050059</v>
      </c>
      <c r="H17">
        <f>($G$32*16)+$G$33</f>
        <v>0.0916557378976033</v>
      </c>
      <c r="I17">
        <f t="shared" si="1"/>
        <v>-0.056527401757102705</v>
      </c>
      <c r="J17">
        <f>($E$32*16)+$E$33</f>
        <v>-0.02471428571428571</v>
      </c>
      <c r="K17">
        <f t="shared" si="2"/>
        <v>0.02171428571428571</v>
      </c>
      <c r="L17">
        <f>($F$32*16)+$F$33</f>
        <v>-0.024571428571428577</v>
      </c>
      <c r="M17">
        <f t="shared" si="3"/>
        <v>-0.010428571428571426</v>
      </c>
    </row>
    <row r="18" spans="1:13" ht="12.75">
      <c r="A18">
        <v>0.148</v>
      </c>
      <c r="B18">
        <v>-6.601</v>
      </c>
      <c r="C18">
        <v>4.547</v>
      </c>
      <c r="D18">
        <v>1.689</v>
      </c>
      <c r="E18">
        <v>0.021</v>
      </c>
      <c r="F18">
        <v>-0.001</v>
      </c>
      <c r="G18">
        <f t="shared" si="0"/>
        <v>0.02102379604162864</v>
      </c>
      <c r="H18">
        <f>($G$32*17)+$G$33</f>
        <v>0.0902119550508524</v>
      </c>
      <c r="I18">
        <f t="shared" si="1"/>
        <v>-0.06918815900922376</v>
      </c>
      <c r="J18">
        <f>($E$32*17)+$E$33</f>
        <v>-0.027821428571428566</v>
      </c>
      <c r="K18">
        <f t="shared" si="2"/>
        <v>0.04882142857142857</v>
      </c>
      <c r="L18">
        <f>($F$32*17)+$F$33</f>
        <v>-0.019107142857142864</v>
      </c>
      <c r="M18">
        <f t="shared" si="3"/>
        <v>0.018107142857142863</v>
      </c>
    </row>
    <row r="19" spans="1:13" ht="12.75">
      <c r="A19">
        <v>0.148</v>
      </c>
      <c r="B19">
        <v>-4.715</v>
      </c>
      <c r="C19">
        <v>4.547</v>
      </c>
      <c r="D19">
        <v>1.689</v>
      </c>
      <c r="E19">
        <v>0.047</v>
      </c>
      <c r="F19">
        <v>-0.002</v>
      </c>
      <c r="G19">
        <f t="shared" si="0"/>
        <v>0.047042533945356305</v>
      </c>
      <c r="H19">
        <f>($G$32*18)+$G$33</f>
        <v>0.08876817220410149</v>
      </c>
      <c r="I19">
        <f t="shared" si="1"/>
        <v>-0.04172563825874519</v>
      </c>
      <c r="J19">
        <f>($E$32*18)+$E$33</f>
        <v>-0.030928571428571423</v>
      </c>
      <c r="K19">
        <f t="shared" si="2"/>
        <v>0.07792857142857143</v>
      </c>
      <c r="L19">
        <f>($F$32*18)+$F$33</f>
        <v>-0.013642857142857151</v>
      </c>
      <c r="M19">
        <f t="shared" si="3"/>
        <v>0.011642857142857151</v>
      </c>
    </row>
    <row r="20" spans="1:13" ht="12.75">
      <c r="A20">
        <v>0.148</v>
      </c>
      <c r="B20">
        <v>-3.681</v>
      </c>
      <c r="C20">
        <v>4.547</v>
      </c>
      <c r="D20">
        <v>1.689</v>
      </c>
      <c r="E20">
        <v>0.021</v>
      </c>
      <c r="F20">
        <v>-0.006</v>
      </c>
      <c r="G20">
        <f t="shared" si="0"/>
        <v>0.021840329667841555</v>
      </c>
      <c r="H20">
        <f>($G$32*19)+$G$33</f>
        <v>0.0873243893573506</v>
      </c>
      <c r="I20">
        <f t="shared" si="1"/>
        <v>-0.06548405968950904</v>
      </c>
      <c r="J20">
        <f>($E$32*19)+$E$33</f>
        <v>-0.03403571428571428</v>
      </c>
      <c r="K20">
        <f t="shared" si="2"/>
        <v>0.055035714285714285</v>
      </c>
      <c r="L20">
        <f>($F$32*19)+$F$33</f>
        <v>-0.008178571428571438</v>
      </c>
      <c r="M20">
        <f t="shared" si="3"/>
        <v>0.0021785714285714377</v>
      </c>
    </row>
    <row r="21" spans="1:13" ht="12.75">
      <c r="A21">
        <v>0.148</v>
      </c>
      <c r="B21">
        <v>-3.987</v>
      </c>
      <c r="C21">
        <v>4.547</v>
      </c>
      <c r="D21">
        <v>1.689</v>
      </c>
      <c r="E21">
        <v>0.018</v>
      </c>
      <c r="F21">
        <v>-0.012</v>
      </c>
      <c r="G21">
        <f t="shared" si="0"/>
        <v>0.021633307652783935</v>
      </c>
      <c r="H21">
        <f>($G$32*20)+$G$33</f>
        <v>0.0858806065105997</v>
      </c>
      <c r="I21">
        <f t="shared" si="1"/>
        <v>-0.06424729885781577</v>
      </c>
      <c r="J21">
        <f>($E$32*20)+$E$33</f>
        <v>-0.03714285714285714</v>
      </c>
      <c r="K21">
        <f t="shared" si="2"/>
        <v>0.05514285714285713</v>
      </c>
      <c r="L21">
        <f>($F$32*20)+$F$33</f>
        <v>-0.0027142857142857246</v>
      </c>
      <c r="M21">
        <f t="shared" si="3"/>
        <v>-0.009285714285714276</v>
      </c>
    </row>
    <row r="22" spans="1:13" ht="12.75">
      <c r="A22">
        <v>0.148</v>
      </c>
      <c r="B22">
        <v>-2.394</v>
      </c>
      <c r="C22">
        <v>4.547</v>
      </c>
      <c r="D22">
        <v>1.689</v>
      </c>
      <c r="E22">
        <v>0.015</v>
      </c>
      <c r="F22">
        <v>0.007</v>
      </c>
      <c r="G22">
        <f t="shared" si="0"/>
        <v>0.01655294535724685</v>
      </c>
      <c r="H22">
        <f>($G$32*21)+$G$33</f>
        <v>0.0844368236638488</v>
      </c>
      <c r="I22">
        <f t="shared" si="1"/>
        <v>-0.06788387830660195</v>
      </c>
      <c r="J22">
        <f>($E$32*21)+$E$33</f>
        <v>-0.04025</v>
      </c>
      <c r="K22">
        <f t="shared" si="2"/>
        <v>0.05525</v>
      </c>
      <c r="L22">
        <f>($F$32*21)+$F$33</f>
        <v>0.0027499999999999886</v>
      </c>
      <c r="M22">
        <f t="shared" si="3"/>
        <v>0.004250000000000012</v>
      </c>
    </row>
    <row r="23" spans="1:13" ht="12.75">
      <c r="A23">
        <v>0.148</v>
      </c>
      <c r="B23">
        <v>-1.105</v>
      </c>
      <c r="C23">
        <v>4.547</v>
      </c>
      <c r="D23">
        <v>1.689</v>
      </c>
      <c r="E23">
        <v>0.023</v>
      </c>
      <c r="F23">
        <v>0.034</v>
      </c>
      <c r="G23">
        <f t="shared" si="0"/>
        <v>0.04104875150354759</v>
      </c>
      <c r="H23">
        <f>($G$32*22)+$G$33</f>
        <v>0.08299304081709791</v>
      </c>
      <c r="I23">
        <f t="shared" si="1"/>
        <v>-0.04194428931355032</v>
      </c>
      <c r="J23">
        <f>($E$32*22)+$E$33</f>
        <v>-0.04335714285714285</v>
      </c>
      <c r="K23">
        <f t="shared" si="2"/>
        <v>0.06635714285714285</v>
      </c>
      <c r="L23">
        <f>($F$32*22)+$F$33</f>
        <v>0.008214285714285702</v>
      </c>
      <c r="M23">
        <f t="shared" si="3"/>
        <v>0.0257857142857143</v>
      </c>
    </row>
    <row r="24" spans="1:13" ht="12.75">
      <c r="A24">
        <v>0.148</v>
      </c>
      <c r="B24">
        <v>-1.278</v>
      </c>
      <c r="C24">
        <v>4.547</v>
      </c>
      <c r="D24">
        <v>1.689</v>
      </c>
      <c r="E24">
        <v>0.021</v>
      </c>
      <c r="F24">
        <v>0.026</v>
      </c>
      <c r="G24">
        <f t="shared" si="0"/>
        <v>0.033421549934136804</v>
      </c>
      <c r="H24">
        <f>($G$32*23)+$G$33</f>
        <v>0.08154925797034701</v>
      </c>
      <c r="I24">
        <f t="shared" si="1"/>
        <v>-0.04812770803621021</v>
      </c>
      <c r="J24">
        <f>($E$32*23)+$E$33</f>
        <v>-0.0464642857142857</v>
      </c>
      <c r="K24">
        <f t="shared" si="2"/>
        <v>0.0674642857142857</v>
      </c>
      <c r="L24">
        <f>($F$32*23)+$F$33</f>
        <v>0.013678571428571415</v>
      </c>
      <c r="M24">
        <f t="shared" si="3"/>
        <v>0.012321428571428584</v>
      </c>
    </row>
    <row r="25" spans="1:13" ht="12.75">
      <c r="A25">
        <v>0.148</v>
      </c>
      <c r="B25">
        <v>-1.248</v>
      </c>
      <c r="C25">
        <v>4.547</v>
      </c>
      <c r="D25">
        <v>1.689</v>
      </c>
      <c r="E25">
        <v>-0.028</v>
      </c>
      <c r="F25">
        <v>-0.01</v>
      </c>
      <c r="G25">
        <f t="shared" si="0"/>
        <v>0.029732137494637014</v>
      </c>
      <c r="H25">
        <f>($G$32*24)+$G$33</f>
        <v>0.08010547512359611</v>
      </c>
      <c r="I25">
        <f t="shared" si="1"/>
        <v>-0.0503733376289591</v>
      </c>
      <c r="J25">
        <f>($E$32*24)+$E$33</f>
        <v>-0.049571428571428565</v>
      </c>
      <c r="K25">
        <f t="shared" si="2"/>
        <v>0.021571428571428564</v>
      </c>
      <c r="L25">
        <f>($F$32*24)+$F$33</f>
        <v>0.019142857142857142</v>
      </c>
      <c r="M25">
        <f t="shared" si="3"/>
        <v>-0.029142857142857144</v>
      </c>
    </row>
    <row r="26" spans="1:13" ht="12.75">
      <c r="A26">
        <v>0.148</v>
      </c>
      <c r="B26">
        <v>-3.252</v>
      </c>
      <c r="C26">
        <v>4.547</v>
      </c>
      <c r="D26">
        <v>1.689</v>
      </c>
      <c r="E26">
        <v>-0.067</v>
      </c>
      <c r="F26">
        <v>-0.053</v>
      </c>
      <c r="G26">
        <f t="shared" si="0"/>
        <v>0.08542833253669417</v>
      </c>
      <c r="H26">
        <f>($G$32*25)+$G$33</f>
        <v>0.07866169227684522</v>
      </c>
      <c r="I26">
        <f t="shared" si="1"/>
        <v>0.006766640259848952</v>
      </c>
      <c r="J26">
        <f>($E$32*25)+$E$33</f>
        <v>-0.05267857142857143</v>
      </c>
      <c r="K26">
        <f t="shared" si="2"/>
        <v>-0.014321428571428575</v>
      </c>
      <c r="L26">
        <f>($F$32*25)+$F$33</f>
        <v>0.02460714285714284</v>
      </c>
      <c r="M26">
        <f t="shared" si="3"/>
        <v>-0.07760714285714285</v>
      </c>
    </row>
    <row r="27" spans="1:13" ht="12.75">
      <c r="A27">
        <v>0.148</v>
      </c>
      <c r="B27">
        <v>-4.055</v>
      </c>
      <c r="C27">
        <v>4.547</v>
      </c>
      <c r="D27">
        <v>1.689</v>
      </c>
      <c r="E27">
        <v>-0.088</v>
      </c>
      <c r="F27">
        <v>-0.098</v>
      </c>
      <c r="G27">
        <f t="shared" si="0"/>
        <v>0.13171180660821566</v>
      </c>
      <c r="H27">
        <f>($G$32*26)+$G$33</f>
        <v>0.07721790943009432</v>
      </c>
      <c r="I27">
        <f t="shared" si="1"/>
        <v>0.05449389717812134</v>
      </c>
      <c r="J27">
        <f>($E$32*26)+$E$33</f>
        <v>-0.05578571428571428</v>
      </c>
      <c r="K27">
        <f t="shared" si="2"/>
        <v>-0.032214285714285716</v>
      </c>
      <c r="L27">
        <f>($F$32*26)+$F$33</f>
        <v>0.03007142857142857</v>
      </c>
      <c r="M27">
        <f t="shared" si="3"/>
        <v>-0.12807142857142856</v>
      </c>
    </row>
    <row r="28" spans="1:13" ht="12.75">
      <c r="A28">
        <v>0.148</v>
      </c>
      <c r="B28">
        <v>-4.047</v>
      </c>
      <c r="C28">
        <v>4.547</v>
      </c>
      <c r="D28">
        <v>1.689</v>
      </c>
      <c r="E28">
        <v>-0.069</v>
      </c>
      <c r="F28">
        <v>-0.005</v>
      </c>
      <c r="G28">
        <f t="shared" si="0"/>
        <v>0.06918092222571191</v>
      </c>
      <c r="H28">
        <f>($G$32*27)+$G$33</f>
        <v>0.07577412658334343</v>
      </c>
      <c r="I28">
        <f t="shared" si="1"/>
        <v>-0.006593204357631513</v>
      </c>
      <c r="J28">
        <f>($E$32*27)+$E$33</f>
        <v>-0.05889285714285713</v>
      </c>
      <c r="K28">
        <f t="shared" si="2"/>
        <v>-0.010107142857142877</v>
      </c>
      <c r="L28">
        <f>($F$32*27)+$F$33</f>
        <v>0.03553571428571427</v>
      </c>
      <c r="M28">
        <f t="shared" si="3"/>
        <v>-0.040535714285714265</v>
      </c>
    </row>
    <row r="29" spans="1:13" ht="12.75">
      <c r="A29">
        <v>0.148</v>
      </c>
      <c r="B29">
        <v>-1.56</v>
      </c>
      <c r="C29">
        <v>4.547</v>
      </c>
      <c r="D29">
        <v>1.689</v>
      </c>
      <c r="E29">
        <v>-0.062</v>
      </c>
      <c r="F29">
        <v>0.041</v>
      </c>
      <c r="G29">
        <f t="shared" si="0"/>
        <v>0.07433034373659253</v>
      </c>
      <c r="H29">
        <f>($G$32*28)+$G$33</f>
        <v>0.07433034373659253</v>
      </c>
      <c r="I29">
        <f t="shared" si="1"/>
        <v>0</v>
      </c>
      <c r="J29">
        <f>($E$32*28)+$E$33</f>
        <v>-0.06199999999999999</v>
      </c>
      <c r="K29">
        <f t="shared" si="2"/>
        <v>0</v>
      </c>
      <c r="L29">
        <f>($F$32*28)+$F$33</f>
        <v>0.040999999999999995</v>
      </c>
      <c r="M29">
        <f t="shared" si="3"/>
        <v>0</v>
      </c>
    </row>
    <row r="31" spans="8:13" ht="12.75">
      <c r="H31" s="1" t="s">
        <v>2</v>
      </c>
      <c r="I31">
        <f>MIN(I1:I29)</f>
        <v>-0.07909591884000011</v>
      </c>
      <c r="J31" s="1" t="s">
        <v>2</v>
      </c>
      <c r="K31">
        <f>MIN(K1:K29)</f>
        <v>-0.11957142857142858</v>
      </c>
      <c r="L31" s="1" t="s">
        <v>2</v>
      </c>
      <c r="M31">
        <f>MIN(M1:M29)</f>
        <v>-0.12807142857142856</v>
      </c>
    </row>
    <row r="32" spans="4:13" ht="12.75">
      <c r="D32" t="s">
        <v>3</v>
      </c>
      <c r="E32">
        <f>(E29-E1)/28</f>
        <v>-0.003107142857142857</v>
      </c>
      <c r="F32">
        <f>(F29-F1)/28</f>
        <v>0.005464285714285714</v>
      </c>
      <c r="G32">
        <f>(G29-G1)/28</f>
        <v>-0.0014437828467508973</v>
      </c>
      <c r="H32" s="1" t="s">
        <v>0</v>
      </c>
      <c r="I32">
        <f>MAX(I1:I31)</f>
        <v>0.05449389717812134</v>
      </c>
      <c r="J32" s="1" t="s">
        <v>0</v>
      </c>
      <c r="K32">
        <f>MAX(K1:K31)</f>
        <v>0.07792857142857143</v>
      </c>
      <c r="L32" s="1" t="s">
        <v>0</v>
      </c>
      <c r="M32">
        <f>MAX(M1:M31)</f>
        <v>0.08467857142857144</v>
      </c>
    </row>
    <row r="33" spans="4:13" ht="12.75">
      <c r="D33" t="s">
        <v>4</v>
      </c>
      <c r="E33">
        <f>E1</f>
        <v>0.025</v>
      </c>
      <c r="F33">
        <f>F1</f>
        <v>-0.112</v>
      </c>
      <c r="G33">
        <f>G1</f>
        <v>0.11475626344561765</v>
      </c>
      <c r="H33" s="1" t="s">
        <v>1</v>
      </c>
      <c r="I33">
        <f>STDEV(I1:I29)</f>
        <v>0.03233070516982668</v>
      </c>
      <c r="J33" s="1" t="s">
        <v>1</v>
      </c>
      <c r="K33">
        <f>STDEV(K1:K29)</f>
        <v>0.051407898357614265</v>
      </c>
      <c r="L33" s="1" t="s">
        <v>1</v>
      </c>
      <c r="M33">
        <f>STDEV(M1:M29)</f>
        <v>0.049150275504420624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-7.055</v>
      </c>
      <c r="C1">
        <v>4.547</v>
      </c>
      <c r="D1">
        <v>1.689</v>
      </c>
      <c r="E1">
        <v>-0.012</v>
      </c>
      <c r="F1">
        <v>0.061</v>
      </c>
      <c r="G1">
        <f aca="true" t="shared" si="0" ref="G1:G29">SQRT(F1*F1+E1*E1)</f>
        <v>0.06216912416947821</v>
      </c>
      <c r="H1">
        <f>($G$32*0)+$G$33</f>
        <v>0.06216912416947821</v>
      </c>
      <c r="I1">
        <f aca="true" t="shared" si="1" ref="I1:I29">G1-H1</f>
        <v>0</v>
      </c>
      <c r="J1">
        <f>($E$32*0)+$E$33</f>
        <v>-0.012</v>
      </c>
      <c r="K1">
        <f aca="true" t="shared" si="2" ref="K1:K29">E1-J1</f>
        <v>0</v>
      </c>
      <c r="L1">
        <f>($F$32*0)+$F$33</f>
        <v>0.061</v>
      </c>
      <c r="M1">
        <f aca="true" t="shared" si="3" ref="M1:M29">F1-L1</f>
        <v>0</v>
      </c>
    </row>
    <row r="2" spans="1:13" ht="12.75">
      <c r="A2">
        <v>0.148</v>
      </c>
      <c r="B2">
        <v>-8.372</v>
      </c>
      <c r="C2">
        <v>4.547</v>
      </c>
      <c r="D2">
        <v>1.689</v>
      </c>
      <c r="E2">
        <v>-0.094</v>
      </c>
      <c r="F2">
        <v>0.069</v>
      </c>
      <c r="G2">
        <f t="shared" si="0"/>
        <v>0.11660617479361889</v>
      </c>
      <c r="H2">
        <f>($G$32*1)+$G$33</f>
        <v>0.0629422009159683</v>
      </c>
      <c r="I2">
        <f t="shared" si="1"/>
        <v>0.05366397387765058</v>
      </c>
      <c r="J2">
        <f>($E$32*1)+$E$33</f>
        <v>-0.012464285714285714</v>
      </c>
      <c r="K2">
        <f t="shared" si="2"/>
        <v>-0.08153571428571428</v>
      </c>
      <c r="L2">
        <f>($F$32*1)+$F$33</f>
        <v>0.05596428571428571</v>
      </c>
      <c r="M2">
        <f t="shared" si="3"/>
        <v>0.013035714285714296</v>
      </c>
    </row>
    <row r="3" spans="1:13" ht="12.75">
      <c r="A3">
        <v>0.148</v>
      </c>
      <c r="B3">
        <v>-6.5</v>
      </c>
      <c r="C3">
        <v>4.547</v>
      </c>
      <c r="D3">
        <v>1.689</v>
      </c>
      <c r="E3">
        <v>-0.137</v>
      </c>
      <c r="F3">
        <v>0.051</v>
      </c>
      <c r="G3">
        <f t="shared" si="0"/>
        <v>0.1461848145328372</v>
      </c>
      <c r="H3">
        <f>($G$32*2)+$G$33</f>
        <v>0.06371527766245841</v>
      </c>
      <c r="I3">
        <f t="shared" si="1"/>
        <v>0.08246953687037878</v>
      </c>
      <c r="J3">
        <f>($E$32*2)+$E$33</f>
        <v>-0.012928571428571428</v>
      </c>
      <c r="K3">
        <f t="shared" si="2"/>
        <v>-0.12407142857142858</v>
      </c>
      <c r="L3">
        <f>($F$32*2)+$F$33</f>
        <v>0.05092857142857143</v>
      </c>
      <c r="M3">
        <f t="shared" si="3"/>
        <v>7.142857142856951E-05</v>
      </c>
    </row>
    <row r="4" spans="1:13" ht="12.75">
      <c r="A4">
        <v>0.148</v>
      </c>
      <c r="B4">
        <v>-6.575</v>
      </c>
      <c r="C4">
        <v>4.547</v>
      </c>
      <c r="D4">
        <v>1.689</v>
      </c>
      <c r="E4">
        <v>-0.137</v>
      </c>
      <c r="F4">
        <v>-0.009</v>
      </c>
      <c r="G4">
        <f t="shared" si="0"/>
        <v>0.13729530217745983</v>
      </c>
      <c r="H4">
        <f>($G$32*3)+$G$33</f>
        <v>0.06448835440894851</v>
      </c>
      <c r="I4">
        <f t="shared" si="1"/>
        <v>0.07280694776851132</v>
      </c>
      <c r="J4">
        <f>($E$32*3)+$E$33</f>
        <v>-0.013392857142857144</v>
      </c>
      <c r="K4">
        <f t="shared" si="2"/>
        <v>-0.12360714285714286</v>
      </c>
      <c r="L4">
        <f>($F$32*3)+$F$33</f>
        <v>0.04589285714285714</v>
      </c>
      <c r="M4">
        <f t="shared" si="3"/>
        <v>-0.05489285714285714</v>
      </c>
    </row>
    <row r="5" spans="1:13" ht="12.75">
      <c r="A5">
        <v>0.148</v>
      </c>
      <c r="B5">
        <v>-5.908</v>
      </c>
      <c r="C5">
        <v>4.547</v>
      </c>
      <c r="D5">
        <v>1.689</v>
      </c>
      <c r="E5">
        <v>-0.132</v>
      </c>
      <c r="F5">
        <v>-0.047</v>
      </c>
      <c r="G5">
        <f t="shared" si="0"/>
        <v>0.14011780757633913</v>
      </c>
      <c r="H5">
        <f>($G$32*4)+$G$33</f>
        <v>0.06526143115543862</v>
      </c>
      <c r="I5">
        <f t="shared" si="1"/>
        <v>0.07485637642090051</v>
      </c>
      <c r="J5">
        <f>($E$32*4)+$E$33</f>
        <v>-0.013857142857142858</v>
      </c>
      <c r="K5">
        <f t="shared" si="2"/>
        <v>-0.11814285714285715</v>
      </c>
      <c r="L5">
        <f>($F$32*4)+$F$33</f>
        <v>0.040857142857142856</v>
      </c>
      <c r="M5">
        <f t="shared" si="3"/>
        <v>-0.08785714285714286</v>
      </c>
    </row>
    <row r="6" spans="1:13" ht="12.75">
      <c r="A6">
        <v>0.148</v>
      </c>
      <c r="B6">
        <v>-4.908</v>
      </c>
      <c r="C6">
        <v>4.547</v>
      </c>
      <c r="D6">
        <v>1.689</v>
      </c>
      <c r="E6">
        <v>-0.123</v>
      </c>
      <c r="F6">
        <v>-0.027</v>
      </c>
      <c r="G6">
        <f t="shared" si="0"/>
        <v>0.12592855117089213</v>
      </c>
      <c r="H6">
        <f>($G$32*5)+$G$33</f>
        <v>0.06603450790192872</v>
      </c>
      <c r="I6">
        <f t="shared" si="1"/>
        <v>0.059894043268963415</v>
      </c>
      <c r="J6">
        <f>($E$32*5)+$E$33</f>
        <v>-0.014321428571428572</v>
      </c>
      <c r="K6">
        <f t="shared" si="2"/>
        <v>-0.10867857142857143</v>
      </c>
      <c r="L6">
        <f>($F$32*5)+$F$33</f>
        <v>0.03582142857142857</v>
      </c>
      <c r="M6">
        <f t="shared" si="3"/>
        <v>-0.06282142857142857</v>
      </c>
    </row>
    <row r="7" spans="1:13" ht="12.75">
      <c r="A7">
        <v>0.148</v>
      </c>
      <c r="B7">
        <v>-5.805</v>
      </c>
      <c r="C7">
        <v>4.547</v>
      </c>
      <c r="D7">
        <v>1.689</v>
      </c>
      <c r="E7">
        <v>-0.128</v>
      </c>
      <c r="F7">
        <v>0.005</v>
      </c>
      <c r="G7">
        <f t="shared" si="0"/>
        <v>0.12809761902549166</v>
      </c>
      <c r="H7">
        <f>($G$32*6)+$G$33</f>
        <v>0.06680758464841882</v>
      </c>
      <c r="I7">
        <f t="shared" si="1"/>
        <v>0.06129003437707284</v>
      </c>
      <c r="J7">
        <f>($E$32*6)+$E$33</f>
        <v>-0.014785714285714286</v>
      </c>
      <c r="K7">
        <f t="shared" si="2"/>
        <v>-0.11321428571428571</v>
      </c>
      <c r="L7">
        <f>($F$32*6)+$F$33</f>
        <v>0.030785714285714277</v>
      </c>
      <c r="M7">
        <f t="shared" si="3"/>
        <v>-0.025785714285714276</v>
      </c>
    </row>
    <row r="8" spans="1:13" ht="12.75">
      <c r="A8">
        <v>0.148</v>
      </c>
      <c r="B8">
        <v>-6.134</v>
      </c>
      <c r="C8">
        <v>4.547</v>
      </c>
      <c r="D8">
        <v>1.689</v>
      </c>
      <c r="E8">
        <v>-0.107</v>
      </c>
      <c r="F8">
        <v>0.02</v>
      </c>
      <c r="G8">
        <f t="shared" si="0"/>
        <v>0.10885311203635842</v>
      </c>
      <c r="H8">
        <f>($G$32*7)+$G$33</f>
        <v>0.06758066139490893</v>
      </c>
      <c r="I8">
        <f t="shared" si="1"/>
        <v>0.04127245064144949</v>
      </c>
      <c r="J8">
        <f>($E$32*7)+$E$33</f>
        <v>-0.01525</v>
      </c>
      <c r="K8">
        <f t="shared" si="2"/>
        <v>-0.09175</v>
      </c>
      <c r="L8">
        <f>($F$32*7)+$F$33</f>
        <v>0.025749999999999995</v>
      </c>
      <c r="M8">
        <f t="shared" si="3"/>
        <v>-0.005749999999999995</v>
      </c>
    </row>
    <row r="9" spans="1:13" ht="12.75">
      <c r="A9">
        <v>0.148</v>
      </c>
      <c r="B9">
        <v>-5.786</v>
      </c>
      <c r="C9">
        <v>4.547</v>
      </c>
      <c r="D9">
        <v>1.689</v>
      </c>
      <c r="E9">
        <v>-0.085</v>
      </c>
      <c r="F9">
        <v>-0.003</v>
      </c>
      <c r="G9">
        <f t="shared" si="0"/>
        <v>0.08505292469985969</v>
      </c>
      <c r="H9">
        <f>($G$32*8)+$G$33</f>
        <v>0.06835373814139903</v>
      </c>
      <c r="I9">
        <f t="shared" si="1"/>
        <v>0.016699186558460657</v>
      </c>
      <c r="J9">
        <f>($E$32*8)+$E$33</f>
        <v>-0.015714285714285715</v>
      </c>
      <c r="K9">
        <f t="shared" si="2"/>
        <v>-0.06928571428571428</v>
      </c>
      <c r="L9">
        <f>($F$32*8)+$F$33</f>
        <v>0.020714285714285706</v>
      </c>
      <c r="M9">
        <f t="shared" si="3"/>
        <v>-0.023714285714285705</v>
      </c>
    </row>
    <row r="10" spans="1:13" ht="12.75">
      <c r="A10">
        <v>0.148</v>
      </c>
      <c r="B10">
        <v>-5.533</v>
      </c>
      <c r="C10">
        <v>4.547</v>
      </c>
      <c r="D10">
        <v>1.689</v>
      </c>
      <c r="E10">
        <v>-0.059</v>
      </c>
      <c r="F10">
        <v>-0.06</v>
      </c>
      <c r="G10">
        <f t="shared" si="0"/>
        <v>0.0841486779456457</v>
      </c>
      <c r="H10">
        <f>($G$32*9)+$G$33</f>
        <v>0.06912681488788912</v>
      </c>
      <c r="I10">
        <f t="shared" si="1"/>
        <v>0.015021863057756588</v>
      </c>
      <c r="J10">
        <f>($E$32*9)+$E$33</f>
        <v>-0.01617857142857143</v>
      </c>
      <c r="K10">
        <f t="shared" si="2"/>
        <v>-0.042821428571428566</v>
      </c>
      <c r="L10">
        <f>($F$32*9)+$F$33</f>
        <v>0.015678571428571417</v>
      </c>
      <c r="M10">
        <f t="shared" si="3"/>
        <v>-0.07567857142857141</v>
      </c>
    </row>
    <row r="11" spans="1:13" ht="12.75">
      <c r="A11">
        <v>0.148</v>
      </c>
      <c r="B11">
        <v>-6.041</v>
      </c>
      <c r="C11">
        <v>4.547</v>
      </c>
      <c r="D11">
        <v>1.689</v>
      </c>
      <c r="E11">
        <v>-0.054</v>
      </c>
      <c r="F11">
        <v>-0.063</v>
      </c>
      <c r="G11">
        <f t="shared" si="0"/>
        <v>0.08297590011563599</v>
      </c>
      <c r="H11">
        <f>($G$32*10)+$G$33</f>
        <v>0.06989989163437922</v>
      </c>
      <c r="I11">
        <f t="shared" si="1"/>
        <v>0.01307600848125677</v>
      </c>
      <c r="J11">
        <f>($E$32*10)+$E$33</f>
        <v>-0.016642857142857143</v>
      </c>
      <c r="K11">
        <f t="shared" si="2"/>
        <v>-0.03735714285714285</v>
      </c>
      <c r="L11">
        <f>($F$32*10)+$F$33</f>
        <v>0.010642857142857134</v>
      </c>
      <c r="M11">
        <f t="shared" si="3"/>
        <v>-0.07364285714285713</v>
      </c>
    </row>
    <row r="12" spans="1:13" ht="12.75">
      <c r="A12">
        <v>0.148</v>
      </c>
      <c r="B12">
        <v>-5.765</v>
      </c>
      <c r="C12">
        <v>4.547</v>
      </c>
      <c r="D12">
        <v>1.689</v>
      </c>
      <c r="E12">
        <v>-0.034</v>
      </c>
      <c r="F12">
        <v>-0.042</v>
      </c>
      <c r="G12">
        <f t="shared" si="0"/>
        <v>0.054037024344425186</v>
      </c>
      <c r="H12">
        <f>($G$32*11)+$G$33</f>
        <v>0.07067296838086932</v>
      </c>
      <c r="I12">
        <f t="shared" si="1"/>
        <v>-0.01663594403644414</v>
      </c>
      <c r="J12">
        <f>($E$32*11)+$E$33</f>
        <v>-0.01710714285714286</v>
      </c>
      <c r="K12">
        <f t="shared" si="2"/>
        <v>-0.016892857142857143</v>
      </c>
      <c r="L12">
        <f>($F$32*11)+$F$33</f>
        <v>0.005607142857142845</v>
      </c>
      <c r="M12">
        <f t="shared" si="3"/>
        <v>-0.04760714285714285</v>
      </c>
    </row>
    <row r="13" spans="1:13" ht="12.75">
      <c r="A13">
        <v>0.148</v>
      </c>
      <c r="B13">
        <v>-5.603</v>
      </c>
      <c r="C13">
        <v>4.547</v>
      </c>
      <c r="D13">
        <v>1.689</v>
      </c>
      <c r="E13">
        <v>-0.037</v>
      </c>
      <c r="F13">
        <v>-0.043</v>
      </c>
      <c r="G13">
        <f t="shared" si="0"/>
        <v>0.056727418414731334</v>
      </c>
      <c r="H13">
        <f>($G$32*12)+$G$33</f>
        <v>0.07144604512735943</v>
      </c>
      <c r="I13">
        <f t="shared" si="1"/>
        <v>-0.014718626712628094</v>
      </c>
      <c r="J13">
        <f>($E$32*12)+$E$33</f>
        <v>-0.01757142857142857</v>
      </c>
      <c r="K13">
        <f t="shared" si="2"/>
        <v>-0.019428571428571427</v>
      </c>
      <c r="L13">
        <f>($F$32*12)+$F$33</f>
        <v>0.0005714285714285561</v>
      </c>
      <c r="M13">
        <f t="shared" si="3"/>
        <v>-0.04357142857142855</v>
      </c>
    </row>
    <row r="14" spans="1:13" ht="12.75">
      <c r="A14">
        <v>0.148</v>
      </c>
      <c r="B14">
        <v>-5.749</v>
      </c>
      <c r="C14">
        <v>4.547</v>
      </c>
      <c r="D14">
        <v>1.689</v>
      </c>
      <c r="E14">
        <v>-0.055</v>
      </c>
      <c r="F14">
        <v>-0.067</v>
      </c>
      <c r="G14">
        <f t="shared" si="0"/>
        <v>0.08668333173107734</v>
      </c>
      <c r="H14">
        <f>($G$32*13)+$G$33</f>
        <v>0.07221912187384953</v>
      </c>
      <c r="I14">
        <f t="shared" si="1"/>
        <v>0.014464209857227808</v>
      </c>
      <c r="J14">
        <f>($E$32*13)+$E$33</f>
        <v>-0.018035714285714287</v>
      </c>
      <c r="K14">
        <f t="shared" si="2"/>
        <v>-0.03696428571428571</v>
      </c>
      <c r="L14">
        <f>($F$32*13)+$F$33</f>
        <v>-0.004464285714285726</v>
      </c>
      <c r="M14">
        <f t="shared" si="3"/>
        <v>-0.06253571428571428</v>
      </c>
    </row>
    <row r="15" spans="1:13" ht="12.75">
      <c r="A15">
        <v>0.148</v>
      </c>
      <c r="B15">
        <v>-6.27</v>
      </c>
      <c r="C15">
        <v>4.547</v>
      </c>
      <c r="D15">
        <v>1.689</v>
      </c>
      <c r="E15">
        <v>-0.041</v>
      </c>
      <c r="F15">
        <v>-0.071</v>
      </c>
      <c r="G15">
        <f t="shared" si="0"/>
        <v>0.08198780397107852</v>
      </c>
      <c r="H15">
        <f>($G$32*14)+$G$33</f>
        <v>0.07299219862033964</v>
      </c>
      <c r="I15">
        <f t="shared" si="1"/>
        <v>0.008995605350738886</v>
      </c>
      <c r="J15">
        <f>($E$32*14)+$E$33</f>
        <v>-0.018500000000000003</v>
      </c>
      <c r="K15">
        <f t="shared" si="2"/>
        <v>-0.0225</v>
      </c>
      <c r="L15">
        <f>($F$32*14)+$F$33</f>
        <v>-0.009500000000000008</v>
      </c>
      <c r="M15">
        <f t="shared" si="3"/>
        <v>-0.061499999999999985</v>
      </c>
    </row>
    <row r="16" spans="1:13" ht="12.75">
      <c r="A16">
        <v>0.148</v>
      </c>
      <c r="B16">
        <v>-5.476</v>
      </c>
      <c r="C16">
        <v>4.547</v>
      </c>
      <c r="D16">
        <v>1.689</v>
      </c>
      <c r="E16">
        <v>0.008</v>
      </c>
      <c r="F16">
        <v>-0.037</v>
      </c>
      <c r="G16">
        <f t="shared" si="0"/>
        <v>0.0378549864614954</v>
      </c>
      <c r="H16">
        <f>($G$32*15)+$G$33</f>
        <v>0.07376527536682974</v>
      </c>
      <c r="I16">
        <f t="shared" si="1"/>
        <v>-0.03591028890533434</v>
      </c>
      <c r="J16">
        <f>($E$32*15)+$E$33</f>
        <v>-0.018964285714285715</v>
      </c>
      <c r="K16">
        <f t="shared" si="2"/>
        <v>0.026964285714285715</v>
      </c>
      <c r="L16">
        <f>($F$32*15)+$F$33</f>
        <v>-0.014535714285714305</v>
      </c>
      <c r="M16">
        <f t="shared" si="3"/>
        <v>-0.022464285714285694</v>
      </c>
    </row>
    <row r="17" spans="1:13" ht="12.75">
      <c r="A17">
        <v>0.148</v>
      </c>
      <c r="B17">
        <v>-4.527</v>
      </c>
      <c r="C17">
        <v>4.547</v>
      </c>
      <c r="D17">
        <v>1.689</v>
      </c>
      <c r="E17">
        <v>0.007</v>
      </c>
      <c r="F17">
        <v>0</v>
      </c>
      <c r="G17">
        <f t="shared" si="0"/>
        <v>0.007</v>
      </c>
      <c r="H17">
        <f>($G$32*16)+$G$33</f>
        <v>0.07453835211331983</v>
      </c>
      <c r="I17">
        <f t="shared" si="1"/>
        <v>-0.06753835211331982</v>
      </c>
      <c r="J17">
        <f>($E$32*16)+$E$33</f>
        <v>-0.01942857142857143</v>
      </c>
      <c r="K17">
        <f t="shared" si="2"/>
        <v>0.02642857142857143</v>
      </c>
      <c r="L17">
        <f>($F$32*16)+$F$33</f>
        <v>-0.019571428571428587</v>
      </c>
      <c r="M17">
        <f t="shared" si="3"/>
        <v>0.019571428571428587</v>
      </c>
    </row>
    <row r="18" spans="1:13" ht="12.75">
      <c r="A18">
        <v>0.148</v>
      </c>
      <c r="B18">
        <v>-5.066</v>
      </c>
      <c r="C18">
        <v>4.547</v>
      </c>
      <c r="D18">
        <v>1.689</v>
      </c>
      <c r="E18">
        <v>-0.017</v>
      </c>
      <c r="F18">
        <v>-0.003</v>
      </c>
      <c r="G18">
        <f t="shared" si="0"/>
        <v>0.01726267650163207</v>
      </c>
      <c r="H18">
        <f>($G$32*17)+$G$33</f>
        <v>0.07531142885980993</v>
      </c>
      <c r="I18">
        <f t="shared" si="1"/>
        <v>-0.05804875235817786</v>
      </c>
      <c r="J18">
        <f>($E$32*17)+$E$33</f>
        <v>-0.019892857142857143</v>
      </c>
      <c r="K18">
        <f t="shared" si="2"/>
        <v>0.0028928571428571415</v>
      </c>
      <c r="L18">
        <f>($F$32*17)+$F$33</f>
        <v>-0.02460714285714287</v>
      </c>
      <c r="M18">
        <f t="shared" si="3"/>
        <v>0.02160714285714287</v>
      </c>
    </row>
    <row r="19" spans="1:13" ht="12.75">
      <c r="A19">
        <v>0.148</v>
      </c>
      <c r="B19">
        <v>-4.528</v>
      </c>
      <c r="C19">
        <v>4.547</v>
      </c>
      <c r="D19">
        <v>1.689</v>
      </c>
      <c r="E19">
        <v>0.004</v>
      </c>
      <c r="F19">
        <v>-0.046</v>
      </c>
      <c r="G19">
        <f t="shared" si="0"/>
        <v>0.04617358552246078</v>
      </c>
      <c r="H19">
        <f>($G$32*18)+$G$33</f>
        <v>0.07608450560630003</v>
      </c>
      <c r="I19">
        <f t="shared" si="1"/>
        <v>-0.029910920083839256</v>
      </c>
      <c r="J19">
        <f>($E$32*18)+$E$33</f>
        <v>-0.02035714285714286</v>
      </c>
      <c r="K19">
        <f t="shared" si="2"/>
        <v>0.02435714285714286</v>
      </c>
      <c r="L19">
        <f>($F$32*18)+$F$33</f>
        <v>-0.029642857142857165</v>
      </c>
      <c r="M19">
        <f t="shared" si="3"/>
        <v>-0.016357142857142834</v>
      </c>
    </row>
    <row r="20" spans="1:13" ht="12.75">
      <c r="A20">
        <v>0.148</v>
      </c>
      <c r="B20">
        <v>-2.177</v>
      </c>
      <c r="C20">
        <v>4.547</v>
      </c>
      <c r="D20">
        <v>1.689</v>
      </c>
      <c r="E20">
        <v>-0.002</v>
      </c>
      <c r="F20">
        <v>-0.008</v>
      </c>
      <c r="G20">
        <f t="shared" si="0"/>
        <v>0.00824621125123532</v>
      </c>
      <c r="H20">
        <f>($G$32*19)+$G$33</f>
        <v>0.07685758235279014</v>
      </c>
      <c r="I20">
        <f t="shared" si="1"/>
        <v>-0.06861137110155482</v>
      </c>
      <c r="J20">
        <f>($E$32*19)+$E$33</f>
        <v>-0.020821428571428574</v>
      </c>
      <c r="K20">
        <f t="shared" si="2"/>
        <v>0.018821428571428572</v>
      </c>
      <c r="L20">
        <f>($F$32*19)+$F$33</f>
        <v>-0.03467857142857145</v>
      </c>
      <c r="M20">
        <f t="shared" si="3"/>
        <v>0.026678571428571447</v>
      </c>
    </row>
    <row r="21" spans="1:13" ht="12.75">
      <c r="A21">
        <v>0.148</v>
      </c>
      <c r="B21">
        <v>-0.168</v>
      </c>
      <c r="C21">
        <v>4.547</v>
      </c>
      <c r="D21">
        <v>1.689</v>
      </c>
      <c r="E21">
        <v>0.018</v>
      </c>
      <c r="F21">
        <v>0.007</v>
      </c>
      <c r="G21">
        <f t="shared" si="0"/>
        <v>0.019313207915827964</v>
      </c>
      <c r="H21">
        <f>($G$32*20)+$G$33</f>
        <v>0.07763065909928024</v>
      </c>
      <c r="I21">
        <f t="shared" si="1"/>
        <v>-0.058317451183452274</v>
      </c>
      <c r="J21">
        <f>($E$32*20)+$E$33</f>
        <v>-0.021285714285714286</v>
      </c>
      <c r="K21">
        <f t="shared" si="2"/>
        <v>0.039285714285714285</v>
      </c>
      <c r="L21">
        <f>($F$32*20)+$F$33</f>
        <v>-0.03971428571428573</v>
      </c>
      <c r="M21">
        <f t="shared" si="3"/>
        <v>0.04671428571428573</v>
      </c>
    </row>
    <row r="22" spans="1:13" ht="12.75">
      <c r="A22">
        <v>0.148</v>
      </c>
      <c r="B22">
        <v>0.888</v>
      </c>
      <c r="C22">
        <v>4.547</v>
      </c>
      <c r="D22">
        <v>1.689</v>
      </c>
      <c r="E22">
        <v>0.023</v>
      </c>
      <c r="F22">
        <v>0.033</v>
      </c>
      <c r="G22">
        <f t="shared" si="0"/>
        <v>0.040224370722237536</v>
      </c>
      <c r="H22">
        <f>($G$32*21)+$G$33</f>
        <v>0.07840373584577034</v>
      </c>
      <c r="I22">
        <f t="shared" si="1"/>
        <v>-0.03817936512353281</v>
      </c>
      <c r="J22">
        <f>($E$32*21)+$E$33</f>
        <v>-0.021750000000000002</v>
      </c>
      <c r="K22">
        <f t="shared" si="2"/>
        <v>0.04475</v>
      </c>
      <c r="L22">
        <f>($F$32*21)+$F$33</f>
        <v>-0.044750000000000026</v>
      </c>
      <c r="M22">
        <f t="shared" si="3"/>
        <v>0.07775000000000003</v>
      </c>
    </row>
    <row r="23" spans="1:13" ht="12.75">
      <c r="A23">
        <v>0.148</v>
      </c>
      <c r="B23">
        <v>-0.352</v>
      </c>
      <c r="C23">
        <v>4.547</v>
      </c>
      <c r="D23">
        <v>1.689</v>
      </c>
      <c r="E23">
        <v>0.015</v>
      </c>
      <c r="F23">
        <v>0.027</v>
      </c>
      <c r="G23">
        <f t="shared" si="0"/>
        <v>0.030886890422961</v>
      </c>
      <c r="H23">
        <f>($G$32*22)+$G$33</f>
        <v>0.07917681259226045</v>
      </c>
      <c r="I23">
        <f t="shared" si="1"/>
        <v>-0.04828992216929945</v>
      </c>
      <c r="J23">
        <f>($E$32*22)+$E$33</f>
        <v>-0.022214285714285714</v>
      </c>
      <c r="K23">
        <f t="shared" si="2"/>
        <v>0.037214285714285714</v>
      </c>
      <c r="L23">
        <f>($F$32*22)+$F$33</f>
        <v>-0.04978571428571431</v>
      </c>
      <c r="M23">
        <f t="shared" si="3"/>
        <v>0.0767857142857143</v>
      </c>
    </row>
    <row r="24" spans="1:13" ht="12.75">
      <c r="A24">
        <v>0.148</v>
      </c>
      <c r="B24">
        <v>1.668</v>
      </c>
      <c r="C24">
        <v>4.547</v>
      </c>
      <c r="D24">
        <v>1.689</v>
      </c>
      <c r="E24">
        <v>0.01</v>
      </c>
      <c r="F24">
        <v>0.014</v>
      </c>
      <c r="G24">
        <f t="shared" si="0"/>
        <v>0.017204650534085254</v>
      </c>
      <c r="H24">
        <f>($G$32*23)+$G$33</f>
        <v>0.07994988933875055</v>
      </c>
      <c r="I24">
        <f t="shared" si="1"/>
        <v>-0.0627452388046653</v>
      </c>
      <c r="J24">
        <f>($E$32*23)+$E$33</f>
        <v>-0.02267857142857143</v>
      </c>
      <c r="K24">
        <f t="shared" si="2"/>
        <v>0.03267857142857143</v>
      </c>
      <c r="L24">
        <f>($F$32*23)+$F$33</f>
        <v>-0.05482142857142859</v>
      </c>
      <c r="M24">
        <f t="shared" si="3"/>
        <v>0.06882142857142859</v>
      </c>
    </row>
    <row r="25" spans="1:13" ht="12.75">
      <c r="A25">
        <v>0.148</v>
      </c>
      <c r="B25">
        <v>-0.398</v>
      </c>
      <c r="C25">
        <v>4.547</v>
      </c>
      <c r="D25">
        <v>1.689</v>
      </c>
      <c r="E25">
        <v>0.012</v>
      </c>
      <c r="F25">
        <v>0.058</v>
      </c>
      <c r="G25">
        <f t="shared" si="0"/>
        <v>0.05922837157984339</v>
      </c>
      <c r="H25">
        <f>($G$32*24)+$G$33</f>
        <v>0.08072296608524065</v>
      </c>
      <c r="I25">
        <f t="shared" si="1"/>
        <v>-0.021494594505397265</v>
      </c>
      <c r="J25">
        <f>($E$32*24)+$E$33</f>
        <v>-0.023142857142857146</v>
      </c>
      <c r="K25">
        <f t="shared" si="2"/>
        <v>0.03514285714285714</v>
      </c>
      <c r="L25">
        <f>($F$32*24)+$F$33</f>
        <v>-0.059857142857142887</v>
      </c>
      <c r="M25">
        <f t="shared" si="3"/>
        <v>0.11785714285714288</v>
      </c>
    </row>
    <row r="26" spans="1:13" ht="12.75">
      <c r="A26">
        <v>0.148</v>
      </c>
      <c r="B26">
        <v>1.809</v>
      </c>
      <c r="C26">
        <v>4.547</v>
      </c>
      <c r="D26">
        <v>1.689</v>
      </c>
      <c r="E26">
        <v>0.05</v>
      </c>
      <c r="F26">
        <v>0.063</v>
      </c>
      <c r="G26">
        <f t="shared" si="0"/>
        <v>0.08043009387039157</v>
      </c>
      <c r="H26">
        <f>($G$32*25)+$G$33</f>
        <v>0.08149604283173076</v>
      </c>
      <c r="I26">
        <f t="shared" si="1"/>
        <v>-0.001065948961339186</v>
      </c>
      <c r="J26">
        <f>($E$32*25)+$E$33</f>
        <v>-0.023607142857142858</v>
      </c>
      <c r="K26">
        <f t="shared" si="2"/>
        <v>0.07360714285714286</v>
      </c>
      <c r="L26">
        <f>($F$32*25)+$F$33</f>
        <v>-0.06489285714285717</v>
      </c>
      <c r="M26">
        <f t="shared" si="3"/>
        <v>0.12789285714285717</v>
      </c>
    </row>
    <row r="27" spans="1:13" ht="12.75">
      <c r="A27">
        <v>0.148</v>
      </c>
      <c r="B27">
        <v>1.015</v>
      </c>
      <c r="C27">
        <v>4.547</v>
      </c>
      <c r="D27">
        <v>1.689</v>
      </c>
      <c r="E27">
        <v>0.055</v>
      </c>
      <c r="F27">
        <v>0.031</v>
      </c>
      <c r="G27">
        <f t="shared" si="0"/>
        <v>0.06313477647065839</v>
      </c>
      <c r="H27">
        <f>($G$32*26)+$G$33</f>
        <v>0.08226911957822085</v>
      </c>
      <c r="I27">
        <f t="shared" si="1"/>
        <v>-0.019134343107562457</v>
      </c>
      <c r="J27">
        <f>($E$32*26)+$E$33</f>
        <v>-0.024071428571428573</v>
      </c>
      <c r="K27">
        <f t="shared" si="2"/>
        <v>0.07907142857142857</v>
      </c>
      <c r="L27">
        <f>($F$32*26)+$F$33</f>
        <v>-0.06992857142857145</v>
      </c>
      <c r="M27">
        <f t="shared" si="3"/>
        <v>0.10092857142857145</v>
      </c>
    </row>
    <row r="28" spans="1:13" ht="12.75">
      <c r="A28">
        <v>0.148</v>
      </c>
      <c r="B28">
        <v>1.116</v>
      </c>
      <c r="C28">
        <v>4.547</v>
      </c>
      <c r="D28">
        <v>1.689</v>
      </c>
      <c r="E28">
        <v>0.037</v>
      </c>
      <c r="F28">
        <v>-0.033</v>
      </c>
      <c r="G28">
        <f t="shared" si="0"/>
        <v>0.04957822102496216</v>
      </c>
      <c r="H28">
        <f>($G$32*27)+$G$33</f>
        <v>0.08304219632471095</v>
      </c>
      <c r="I28">
        <f t="shared" si="1"/>
        <v>-0.03346397529974879</v>
      </c>
      <c r="J28">
        <f>($E$32*27)+$E$33</f>
        <v>-0.024535714285714286</v>
      </c>
      <c r="K28">
        <f t="shared" si="2"/>
        <v>0.061535714285714284</v>
      </c>
      <c r="L28">
        <f>($F$32*27)+$F$33</f>
        <v>-0.07496428571428573</v>
      </c>
      <c r="M28">
        <f t="shared" si="3"/>
        <v>0.04196428571428573</v>
      </c>
    </row>
    <row r="29" spans="1:13" ht="12.75">
      <c r="A29">
        <v>0.148</v>
      </c>
      <c r="B29">
        <v>2.384</v>
      </c>
      <c r="C29">
        <v>4.547</v>
      </c>
      <c r="D29">
        <v>1.689</v>
      </c>
      <c r="E29">
        <v>-0.025</v>
      </c>
      <c r="F29">
        <v>-0.08</v>
      </c>
      <c r="G29">
        <f t="shared" si="0"/>
        <v>0.08381527307120105</v>
      </c>
      <c r="H29">
        <f>($G$32*28)+$G$33</f>
        <v>0.08381527307120105</v>
      </c>
      <c r="I29">
        <f t="shared" si="1"/>
        <v>0</v>
      </c>
      <c r="J29">
        <f>($E$32*28)+$E$33</f>
        <v>-0.025</v>
      </c>
      <c r="K29">
        <f t="shared" si="2"/>
        <v>0</v>
      </c>
      <c r="L29">
        <f>($F$32*28)+$F$33</f>
        <v>-0.08000000000000002</v>
      </c>
      <c r="M29">
        <f t="shared" si="3"/>
        <v>0</v>
      </c>
    </row>
    <row r="31" spans="8:13" ht="12.75">
      <c r="H31" s="1" t="s">
        <v>2</v>
      </c>
      <c r="I31">
        <f>MIN(I1:I29)</f>
        <v>-0.06861137110155482</v>
      </c>
      <c r="J31" s="1" t="s">
        <v>2</v>
      </c>
      <c r="K31">
        <f>MIN(K1:K29)</f>
        <v>-0.12407142857142858</v>
      </c>
      <c r="L31" s="1" t="s">
        <v>2</v>
      </c>
      <c r="M31">
        <f>MIN(M1:M29)</f>
        <v>-0.08785714285714286</v>
      </c>
    </row>
    <row r="32" spans="4:13" ht="12.75">
      <c r="D32" t="s">
        <v>3</v>
      </c>
      <c r="E32">
        <f>(E29-E1)/28</f>
        <v>-0.00046428571428571433</v>
      </c>
      <c r="F32">
        <f>(F29-F1)/28</f>
        <v>-0.005035714285714287</v>
      </c>
      <c r="G32">
        <f>(G29-G1)/28</f>
        <v>0.0007730767464901016</v>
      </c>
      <c r="H32" s="1" t="s">
        <v>0</v>
      </c>
      <c r="I32">
        <f>MAX(I1:I31)</f>
        <v>0.08246953687037878</v>
      </c>
      <c r="J32" s="1" t="s">
        <v>0</v>
      </c>
      <c r="K32">
        <f>MAX(K1:K31)</f>
        <v>0.07907142857142857</v>
      </c>
      <c r="L32" s="1" t="s">
        <v>0</v>
      </c>
      <c r="M32">
        <f>MAX(M1:M31)</f>
        <v>0.12789285714285717</v>
      </c>
    </row>
    <row r="33" spans="4:13" ht="12.75">
      <c r="D33" t="s">
        <v>4</v>
      </c>
      <c r="E33">
        <f>E1</f>
        <v>-0.012</v>
      </c>
      <c r="F33">
        <f>F1</f>
        <v>0.061</v>
      </c>
      <c r="G33">
        <f>G1</f>
        <v>0.06216912416947821</v>
      </c>
      <c r="H33" s="1" t="s">
        <v>1</v>
      </c>
      <c r="I33">
        <f>STDEV(I1:I29)</f>
        <v>0.04585251380149086</v>
      </c>
      <c r="J33" s="1" t="s">
        <v>1</v>
      </c>
      <c r="K33">
        <f>STDEV(K1:K29)</f>
        <v>0.06302502996992036</v>
      </c>
      <c r="L33" s="1" t="s">
        <v>1</v>
      </c>
      <c r="M33">
        <f>STDEV(M1:M29)</f>
        <v>0.060447373492770774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-6.109</v>
      </c>
      <c r="C1">
        <v>4.547</v>
      </c>
      <c r="D1">
        <v>1.689</v>
      </c>
      <c r="E1">
        <v>-0.019</v>
      </c>
      <c r="F1">
        <v>-0.036</v>
      </c>
      <c r="G1">
        <f aca="true" t="shared" si="0" ref="G1:G29">SQRT(F1*F1+E1*E1)</f>
        <v>0.04070626487409524</v>
      </c>
      <c r="H1">
        <f>($G$32*0)+$G$33</f>
        <v>0.04070626487409524</v>
      </c>
      <c r="I1">
        <f aca="true" t="shared" si="1" ref="I1:I29">G1-H1</f>
        <v>0</v>
      </c>
      <c r="J1">
        <f>($E$32*0)+$E$33</f>
        <v>-0.019</v>
      </c>
      <c r="K1">
        <f aca="true" t="shared" si="2" ref="K1:K29">E1-J1</f>
        <v>0</v>
      </c>
      <c r="L1">
        <f>($F$32*0)+$F$33</f>
        <v>-0.036</v>
      </c>
      <c r="M1">
        <f aca="true" t="shared" si="3" ref="M1:M29">F1-L1</f>
        <v>0</v>
      </c>
    </row>
    <row r="2" spans="1:13" ht="12.75">
      <c r="A2">
        <v>0.148</v>
      </c>
      <c r="B2">
        <v>-6.545</v>
      </c>
      <c r="C2">
        <v>4.547</v>
      </c>
      <c r="D2">
        <v>1.689</v>
      </c>
      <c r="E2">
        <v>-0.016</v>
      </c>
      <c r="F2">
        <v>-0.025</v>
      </c>
      <c r="G2">
        <f t="shared" si="0"/>
        <v>0.02968164415931166</v>
      </c>
      <c r="H2">
        <f>($G$32*1)+$G$33</f>
        <v>0.04284615037814507</v>
      </c>
      <c r="I2">
        <f t="shared" si="1"/>
        <v>-0.01316450621883341</v>
      </c>
      <c r="J2">
        <f>($E$32*1)+$E$33</f>
        <v>-0.014785714285714284</v>
      </c>
      <c r="K2">
        <f t="shared" si="2"/>
        <v>-0.0012142857142857164</v>
      </c>
      <c r="L2">
        <f>($F$32*1)+$F$33</f>
        <v>-0.03407142857142857</v>
      </c>
      <c r="M2">
        <f t="shared" si="3"/>
        <v>0.00907142857142857</v>
      </c>
    </row>
    <row r="3" spans="1:13" ht="12.75">
      <c r="A3">
        <v>0.148</v>
      </c>
      <c r="B3">
        <v>-6.238</v>
      </c>
      <c r="C3">
        <v>4.547</v>
      </c>
      <c r="D3">
        <v>1.689</v>
      </c>
      <c r="E3">
        <v>-0.022</v>
      </c>
      <c r="F3">
        <v>-0.021</v>
      </c>
      <c r="G3">
        <f t="shared" si="0"/>
        <v>0.0304138126514911</v>
      </c>
      <c r="H3">
        <f>($G$32*2)+$G$33</f>
        <v>0.0449860358821949</v>
      </c>
      <c r="I3">
        <f t="shared" si="1"/>
        <v>-0.014572223230703802</v>
      </c>
      <c r="J3">
        <f>($E$32*2)+$E$33</f>
        <v>-0.01057142857142857</v>
      </c>
      <c r="K3">
        <f t="shared" si="2"/>
        <v>-0.011428571428571429</v>
      </c>
      <c r="L3">
        <f>($F$32*2)+$F$33</f>
        <v>-0.03214285714285714</v>
      </c>
      <c r="M3">
        <f t="shared" si="3"/>
        <v>0.011142857142857138</v>
      </c>
    </row>
    <row r="4" spans="1:13" ht="12.75">
      <c r="A4">
        <v>0.148</v>
      </c>
      <c r="B4">
        <v>-5.132</v>
      </c>
      <c r="C4">
        <v>4.547</v>
      </c>
      <c r="D4">
        <v>1.689</v>
      </c>
      <c r="E4">
        <v>-0.047</v>
      </c>
      <c r="F4">
        <v>-0.031</v>
      </c>
      <c r="G4">
        <f t="shared" si="0"/>
        <v>0.05630275304103699</v>
      </c>
      <c r="H4">
        <f>($G$32*3)+$G$33</f>
        <v>0.04712592138624473</v>
      </c>
      <c r="I4">
        <f t="shared" si="1"/>
        <v>0.009176831654792258</v>
      </c>
      <c r="J4">
        <f>($E$32*3)+$E$33</f>
        <v>-0.006357142857142856</v>
      </c>
      <c r="K4">
        <f t="shared" si="2"/>
        <v>-0.04064285714285715</v>
      </c>
      <c r="L4">
        <f>($F$32*3)+$F$33</f>
        <v>-0.030214285714285714</v>
      </c>
      <c r="M4">
        <f t="shared" si="3"/>
        <v>-0.0007857142857142854</v>
      </c>
    </row>
    <row r="5" spans="1:13" ht="12.75">
      <c r="A5">
        <v>0.148</v>
      </c>
      <c r="B5">
        <v>-5.47</v>
      </c>
      <c r="C5">
        <v>4.547</v>
      </c>
      <c r="D5">
        <v>1.689</v>
      </c>
      <c r="E5">
        <v>-0.068</v>
      </c>
      <c r="F5">
        <v>-0.028</v>
      </c>
      <c r="G5">
        <f t="shared" si="0"/>
        <v>0.07353910524340095</v>
      </c>
      <c r="H5">
        <f>($G$32*4)+$G$33</f>
        <v>0.04926580689029457</v>
      </c>
      <c r="I5">
        <f t="shared" si="1"/>
        <v>0.024273298353106376</v>
      </c>
      <c r="J5">
        <f>($E$32*4)+$E$33</f>
        <v>-0.002142857142857141</v>
      </c>
      <c r="K5">
        <f t="shared" si="2"/>
        <v>-0.06585714285714286</v>
      </c>
      <c r="L5">
        <f>($F$32*4)+$F$33</f>
        <v>-0.028285714285714282</v>
      </c>
      <c r="M5">
        <f t="shared" si="3"/>
        <v>0.0002857142857142815</v>
      </c>
    </row>
    <row r="6" spans="1:13" ht="12.75">
      <c r="A6">
        <v>0.148</v>
      </c>
      <c r="B6">
        <v>-4.947</v>
      </c>
      <c r="C6">
        <v>4.547</v>
      </c>
      <c r="D6">
        <v>1.689</v>
      </c>
      <c r="E6">
        <v>-0.075</v>
      </c>
      <c r="F6">
        <v>-0.014</v>
      </c>
      <c r="G6">
        <f t="shared" si="0"/>
        <v>0.0762954782408499</v>
      </c>
      <c r="H6">
        <f>($G$32*5)+$G$33</f>
        <v>0.0514056923943444</v>
      </c>
      <c r="I6">
        <f t="shared" si="1"/>
        <v>0.024889785846505495</v>
      </c>
      <c r="J6">
        <f>($E$32*5)+$E$33</f>
        <v>0.0020714285714285748</v>
      </c>
      <c r="K6">
        <f t="shared" si="2"/>
        <v>-0.07707142857142857</v>
      </c>
      <c r="L6">
        <f>($F$32*5)+$F$33</f>
        <v>-0.026357142857142857</v>
      </c>
      <c r="M6">
        <f t="shared" si="3"/>
        <v>0.012357142857142856</v>
      </c>
    </row>
    <row r="7" spans="1:13" ht="12.75">
      <c r="A7">
        <v>0.148</v>
      </c>
      <c r="B7">
        <v>-5.379</v>
      </c>
      <c r="C7">
        <v>4.547</v>
      </c>
      <c r="D7">
        <v>1.689</v>
      </c>
      <c r="E7">
        <v>-0.05</v>
      </c>
      <c r="F7">
        <v>-0.01</v>
      </c>
      <c r="G7">
        <f t="shared" si="0"/>
        <v>0.050990195135927854</v>
      </c>
      <c r="H7">
        <f>($G$32*6)+$G$33</f>
        <v>0.05354557789839423</v>
      </c>
      <c r="I7">
        <f t="shared" si="1"/>
        <v>-0.0025553827624663766</v>
      </c>
      <c r="J7">
        <f>($E$32*6)+$E$33</f>
        <v>0.006285714285714287</v>
      </c>
      <c r="K7">
        <f t="shared" si="2"/>
        <v>-0.056285714285714286</v>
      </c>
      <c r="L7">
        <f>($F$32*6)+$F$33</f>
        <v>-0.024428571428571428</v>
      </c>
      <c r="M7">
        <f t="shared" si="3"/>
        <v>0.014428571428571428</v>
      </c>
    </row>
    <row r="8" spans="1:13" ht="12.75">
      <c r="A8">
        <v>0.148</v>
      </c>
      <c r="B8">
        <v>-4.553</v>
      </c>
      <c r="C8">
        <v>4.547</v>
      </c>
      <c r="D8">
        <v>1.689</v>
      </c>
      <c r="E8">
        <v>-0.046</v>
      </c>
      <c r="F8">
        <v>-0.002</v>
      </c>
      <c r="G8">
        <f t="shared" si="0"/>
        <v>0.04604345773288535</v>
      </c>
      <c r="H8">
        <f>($G$32*7)+$G$33</f>
        <v>0.05568546340244406</v>
      </c>
      <c r="I8">
        <f t="shared" si="1"/>
        <v>-0.00964200566955871</v>
      </c>
      <c r="J8">
        <f>($E$32*7)+$E$33</f>
        <v>0.010500000000000002</v>
      </c>
      <c r="K8">
        <f t="shared" si="2"/>
        <v>-0.0565</v>
      </c>
      <c r="L8">
        <f>($F$32*7)+$F$33</f>
        <v>-0.0225</v>
      </c>
      <c r="M8">
        <f t="shared" si="3"/>
        <v>0.020499999999999997</v>
      </c>
    </row>
    <row r="9" spans="1:13" ht="12.75">
      <c r="A9">
        <v>0.148</v>
      </c>
      <c r="B9">
        <v>-4.938</v>
      </c>
      <c r="C9">
        <v>4.547</v>
      </c>
      <c r="D9">
        <v>1.689</v>
      </c>
      <c r="E9">
        <v>-0.019</v>
      </c>
      <c r="F9">
        <v>-0.008</v>
      </c>
      <c r="G9">
        <f t="shared" si="0"/>
        <v>0.0206155281280883</v>
      </c>
      <c r="H9">
        <f>($G$32*8)+$G$33</f>
        <v>0.05782534890649389</v>
      </c>
      <c r="I9">
        <f t="shared" si="1"/>
        <v>-0.037209820778405595</v>
      </c>
      <c r="J9">
        <f>($E$32*8)+$E$33</f>
        <v>0.014714285714285718</v>
      </c>
      <c r="K9">
        <f t="shared" si="2"/>
        <v>-0.03371428571428572</v>
      </c>
      <c r="L9">
        <f>($F$32*8)+$F$33</f>
        <v>-0.02057142857142857</v>
      </c>
      <c r="M9">
        <f t="shared" si="3"/>
        <v>0.01257142857142857</v>
      </c>
    </row>
    <row r="10" spans="1:13" ht="12.75">
      <c r="A10">
        <v>0.148</v>
      </c>
      <c r="B10">
        <v>-4.763</v>
      </c>
      <c r="C10">
        <v>4.547</v>
      </c>
      <c r="D10">
        <v>1.689</v>
      </c>
      <c r="E10">
        <v>0.001</v>
      </c>
      <c r="F10">
        <v>-0.016</v>
      </c>
      <c r="G10">
        <f t="shared" si="0"/>
        <v>0.016031219541881397</v>
      </c>
      <c r="H10">
        <f>($G$32*9)+$G$33</f>
        <v>0.05996523441054373</v>
      </c>
      <c r="I10">
        <f t="shared" si="1"/>
        <v>-0.04393401486866233</v>
      </c>
      <c r="J10">
        <f>($E$32*9)+$E$33</f>
        <v>0.01892857142857143</v>
      </c>
      <c r="K10">
        <f t="shared" si="2"/>
        <v>-0.01792857142857143</v>
      </c>
      <c r="L10">
        <f>($F$32*9)+$F$33</f>
        <v>-0.01864285714285714</v>
      </c>
      <c r="M10">
        <f t="shared" si="3"/>
        <v>0.0026428571428571412</v>
      </c>
    </row>
    <row r="11" spans="1:13" ht="12.75">
      <c r="A11">
        <v>0.148</v>
      </c>
      <c r="B11">
        <v>-2.995</v>
      </c>
      <c r="C11">
        <v>4.547</v>
      </c>
      <c r="D11">
        <v>1.689</v>
      </c>
      <c r="E11">
        <v>0.012</v>
      </c>
      <c r="F11">
        <v>-0.021</v>
      </c>
      <c r="G11">
        <f t="shared" si="0"/>
        <v>0.02418677324489565</v>
      </c>
      <c r="H11">
        <f>($G$32*10)+$G$33</f>
        <v>0.06210511991459356</v>
      </c>
      <c r="I11">
        <f t="shared" si="1"/>
        <v>-0.037918346669697914</v>
      </c>
      <c r="J11">
        <f>($E$32*10)+$E$33</f>
        <v>0.02314285714285715</v>
      </c>
      <c r="K11">
        <f t="shared" si="2"/>
        <v>-0.011142857142857149</v>
      </c>
      <c r="L11">
        <f>($F$32*10)+$F$33</f>
        <v>-0.016714285714285713</v>
      </c>
      <c r="M11">
        <f t="shared" si="3"/>
        <v>-0.0042857142857142885</v>
      </c>
    </row>
    <row r="12" spans="1:13" ht="12.75">
      <c r="A12">
        <v>0.148</v>
      </c>
      <c r="B12">
        <v>-3.873</v>
      </c>
      <c r="C12">
        <v>4.547</v>
      </c>
      <c r="D12">
        <v>1.689</v>
      </c>
      <c r="E12">
        <v>0.036</v>
      </c>
      <c r="F12">
        <v>-0.035</v>
      </c>
      <c r="G12">
        <f t="shared" si="0"/>
        <v>0.050209560842532766</v>
      </c>
      <c r="H12">
        <f>($G$32*11)+$G$33</f>
        <v>0.06424500541864339</v>
      </c>
      <c r="I12">
        <f t="shared" si="1"/>
        <v>-0.014035444576110626</v>
      </c>
      <c r="J12">
        <f>($E$32*11)+$E$33</f>
        <v>0.02735714285714286</v>
      </c>
      <c r="K12">
        <f t="shared" si="2"/>
        <v>0.008642857142857136</v>
      </c>
      <c r="L12">
        <f>($F$32*11)+$F$33</f>
        <v>-0.014785714285714284</v>
      </c>
      <c r="M12">
        <f t="shared" si="3"/>
        <v>-0.02021428571428572</v>
      </c>
    </row>
    <row r="13" spans="1:13" ht="12.75">
      <c r="A13">
        <v>0.148</v>
      </c>
      <c r="B13">
        <v>-1.217</v>
      </c>
      <c r="C13">
        <v>4.547</v>
      </c>
      <c r="D13">
        <v>1.689</v>
      </c>
      <c r="E13">
        <v>0.064</v>
      </c>
      <c r="F13">
        <v>-0.056</v>
      </c>
      <c r="G13">
        <f t="shared" si="0"/>
        <v>0.0850411665018772</v>
      </c>
      <c r="H13">
        <f>($G$32*12)+$G$33</f>
        <v>0.06638489092269323</v>
      </c>
      <c r="I13">
        <f t="shared" si="1"/>
        <v>0.018656275579183965</v>
      </c>
      <c r="J13">
        <f>($E$32*12)+$E$33</f>
        <v>0.03157142857142857</v>
      </c>
      <c r="K13">
        <f t="shared" si="2"/>
        <v>0.03242857142857143</v>
      </c>
      <c r="L13">
        <f>($F$32*12)+$F$33</f>
        <v>-0.012857142857142859</v>
      </c>
      <c r="M13">
        <f t="shared" si="3"/>
        <v>-0.04314285714285714</v>
      </c>
    </row>
    <row r="14" spans="1:13" ht="12.75">
      <c r="A14">
        <v>0.148</v>
      </c>
      <c r="B14">
        <v>0.138</v>
      </c>
      <c r="C14">
        <v>4.547</v>
      </c>
      <c r="D14">
        <v>1.689</v>
      </c>
      <c r="E14">
        <v>0.064</v>
      </c>
      <c r="F14">
        <v>-0.065</v>
      </c>
      <c r="G14">
        <f t="shared" si="0"/>
        <v>0.09121951545584969</v>
      </c>
      <c r="H14">
        <f>($G$32*13)+$G$33</f>
        <v>0.06852477642674305</v>
      </c>
      <c r="I14">
        <f t="shared" si="1"/>
        <v>0.02269473902910664</v>
      </c>
      <c r="J14">
        <f>($E$32*13)+$E$33</f>
        <v>0.035785714285714296</v>
      </c>
      <c r="K14">
        <f t="shared" si="2"/>
        <v>0.028214285714285706</v>
      </c>
      <c r="L14">
        <f>($F$32*13)+$F$33</f>
        <v>-0.01092857142857143</v>
      </c>
      <c r="M14">
        <f t="shared" si="3"/>
        <v>-0.054071428571428576</v>
      </c>
    </row>
    <row r="15" spans="1:13" ht="12.75">
      <c r="A15">
        <v>0.148</v>
      </c>
      <c r="B15">
        <v>-1.715</v>
      </c>
      <c r="C15">
        <v>4.547</v>
      </c>
      <c r="D15">
        <v>1.689</v>
      </c>
      <c r="E15">
        <v>0.066</v>
      </c>
      <c r="F15">
        <v>-0.066</v>
      </c>
      <c r="G15">
        <f t="shared" si="0"/>
        <v>0.09333809511662428</v>
      </c>
      <c r="H15">
        <f>($G$32*14)+$G$33</f>
        <v>0.07066466193079289</v>
      </c>
      <c r="I15">
        <f t="shared" si="1"/>
        <v>0.022673433185831385</v>
      </c>
      <c r="J15">
        <f>($E$32*14)+$E$33</f>
        <v>0.04000000000000001</v>
      </c>
      <c r="K15">
        <f t="shared" si="2"/>
        <v>0.025999999999999995</v>
      </c>
      <c r="L15">
        <f>($F$32*14)+$F$33</f>
        <v>-0.009000000000000001</v>
      </c>
      <c r="M15">
        <f t="shared" si="3"/>
        <v>-0.057</v>
      </c>
    </row>
    <row r="16" spans="1:13" ht="12.75">
      <c r="A16">
        <v>0.148</v>
      </c>
      <c r="B16">
        <v>-1.919</v>
      </c>
      <c r="C16">
        <v>4.547</v>
      </c>
      <c r="D16">
        <v>1.689</v>
      </c>
      <c r="E16">
        <v>0.086</v>
      </c>
      <c r="F16">
        <v>-0.049</v>
      </c>
      <c r="G16">
        <f t="shared" si="0"/>
        <v>0.09897979591815695</v>
      </c>
      <c r="H16">
        <f>($G$32*15)+$G$33</f>
        <v>0.07280454743484271</v>
      </c>
      <c r="I16">
        <f t="shared" si="1"/>
        <v>0.026175248483314234</v>
      </c>
      <c r="J16">
        <f>($E$32*15)+$E$33</f>
        <v>0.04421428571428572</v>
      </c>
      <c r="K16">
        <f t="shared" si="2"/>
        <v>0.04178571428571427</v>
      </c>
      <c r="L16">
        <f>($F$32*15)+$F$33</f>
        <v>-0.007071428571428572</v>
      </c>
      <c r="M16">
        <f t="shared" si="3"/>
        <v>-0.041928571428571426</v>
      </c>
    </row>
    <row r="17" spans="1:13" ht="12.75">
      <c r="A17">
        <v>0.148</v>
      </c>
      <c r="B17">
        <v>-2.163</v>
      </c>
      <c r="C17">
        <v>4.547</v>
      </c>
      <c r="D17">
        <v>1.689</v>
      </c>
      <c r="E17">
        <v>0.123</v>
      </c>
      <c r="F17">
        <v>-0.034</v>
      </c>
      <c r="G17">
        <f t="shared" si="0"/>
        <v>0.12761269529321917</v>
      </c>
      <c r="H17">
        <f>($G$32*16)+$G$33</f>
        <v>0.07494443293889255</v>
      </c>
      <c r="I17">
        <f t="shared" si="1"/>
        <v>0.05266826235432662</v>
      </c>
      <c r="J17">
        <f>($E$32*16)+$E$33</f>
        <v>0.04842857142857143</v>
      </c>
      <c r="K17">
        <f t="shared" si="2"/>
        <v>0.07457142857142857</v>
      </c>
      <c r="L17">
        <f>($F$32*16)+$F$33</f>
        <v>-0.0051428571428571435</v>
      </c>
      <c r="M17">
        <f t="shared" si="3"/>
        <v>-0.02885714285714286</v>
      </c>
    </row>
    <row r="18" spans="1:13" ht="12.75">
      <c r="A18">
        <v>0.148</v>
      </c>
      <c r="B18">
        <v>-0.513</v>
      </c>
      <c r="C18">
        <v>4.547</v>
      </c>
      <c r="D18">
        <v>1.689</v>
      </c>
      <c r="E18">
        <v>0.13</v>
      </c>
      <c r="F18">
        <v>-0.036</v>
      </c>
      <c r="G18">
        <f t="shared" si="0"/>
        <v>0.13489254983133797</v>
      </c>
      <c r="H18">
        <f>($G$32*17)+$G$33</f>
        <v>0.07708431844294239</v>
      </c>
      <c r="I18">
        <f t="shared" si="1"/>
        <v>0.05780823138839558</v>
      </c>
      <c r="J18">
        <f>($E$32*17)+$E$33</f>
        <v>0.052642857142857144</v>
      </c>
      <c r="K18">
        <f t="shared" si="2"/>
        <v>0.07735714285714286</v>
      </c>
      <c r="L18">
        <f>($F$32*17)+$F$33</f>
        <v>-0.003214285714285718</v>
      </c>
      <c r="M18">
        <f t="shared" si="3"/>
        <v>-0.03278571428571428</v>
      </c>
    </row>
    <row r="19" spans="1:13" ht="12.75">
      <c r="A19">
        <v>0.148</v>
      </c>
      <c r="B19">
        <v>-1.139</v>
      </c>
      <c r="C19">
        <v>4.547</v>
      </c>
      <c r="D19">
        <v>1.689</v>
      </c>
      <c r="E19">
        <v>0.124</v>
      </c>
      <c r="F19">
        <v>-0.02</v>
      </c>
      <c r="G19">
        <f t="shared" si="0"/>
        <v>0.12560254774486065</v>
      </c>
      <c r="H19">
        <f>($G$32*18)+$G$33</f>
        <v>0.07922420394699221</v>
      </c>
      <c r="I19">
        <f t="shared" si="1"/>
        <v>0.04637834379786844</v>
      </c>
      <c r="J19">
        <f>($E$32*18)+$E$33</f>
        <v>0.056857142857142856</v>
      </c>
      <c r="K19">
        <f t="shared" si="2"/>
        <v>0.06714285714285714</v>
      </c>
      <c r="L19">
        <f>($F$32*18)+$F$33</f>
        <v>-0.0012857142857142859</v>
      </c>
      <c r="M19">
        <f t="shared" si="3"/>
        <v>-0.018714285714285715</v>
      </c>
    </row>
    <row r="20" spans="1:13" ht="12.75">
      <c r="A20">
        <v>0.148</v>
      </c>
      <c r="B20">
        <v>0.271</v>
      </c>
      <c r="C20">
        <v>4.547</v>
      </c>
      <c r="D20">
        <v>1.689</v>
      </c>
      <c r="E20">
        <v>0.125</v>
      </c>
      <c r="F20">
        <v>-0.017</v>
      </c>
      <c r="G20">
        <f t="shared" si="0"/>
        <v>0.12615070352558483</v>
      </c>
      <c r="H20">
        <f>($G$32*19)+$G$33</f>
        <v>0.08136408945104205</v>
      </c>
      <c r="I20">
        <f t="shared" si="1"/>
        <v>0.04478661407454278</v>
      </c>
      <c r="J20">
        <f>($E$32*19)+$E$33</f>
        <v>0.06107142857142858</v>
      </c>
      <c r="K20">
        <f t="shared" si="2"/>
        <v>0.06392857142857142</v>
      </c>
      <c r="L20">
        <f>($F$32*19)+$F$33</f>
        <v>0.0006428571428571395</v>
      </c>
      <c r="M20">
        <f t="shared" si="3"/>
        <v>-0.01764285714285714</v>
      </c>
    </row>
    <row r="21" spans="1:13" ht="12.75">
      <c r="A21">
        <v>0.148</v>
      </c>
      <c r="B21">
        <v>3.516</v>
      </c>
      <c r="C21">
        <v>4.547</v>
      </c>
      <c r="D21">
        <v>1.689</v>
      </c>
      <c r="E21">
        <v>0.115</v>
      </c>
      <c r="F21">
        <v>0.016</v>
      </c>
      <c r="G21">
        <f t="shared" si="0"/>
        <v>0.1161077086157504</v>
      </c>
      <c r="H21">
        <f>($G$32*20)+$G$33</f>
        <v>0.08350397495509188</v>
      </c>
      <c r="I21">
        <f t="shared" si="1"/>
        <v>0.032603733660658524</v>
      </c>
      <c r="J21">
        <f>($E$32*20)+$E$33</f>
        <v>0.0652857142857143</v>
      </c>
      <c r="K21">
        <f t="shared" si="2"/>
        <v>0.04971428571428571</v>
      </c>
      <c r="L21">
        <f>($F$32*20)+$F$33</f>
        <v>0.0025714285714285717</v>
      </c>
      <c r="M21">
        <f t="shared" si="3"/>
        <v>0.013428571428571429</v>
      </c>
    </row>
    <row r="22" spans="1:13" ht="12.75">
      <c r="A22">
        <v>0.148</v>
      </c>
      <c r="B22">
        <v>3.376</v>
      </c>
      <c r="C22">
        <v>4.547</v>
      </c>
      <c r="D22">
        <v>1.689</v>
      </c>
      <c r="E22">
        <v>0.103</v>
      </c>
      <c r="F22">
        <v>0.03</v>
      </c>
      <c r="G22">
        <f t="shared" si="0"/>
        <v>0.10728000745712128</v>
      </c>
      <c r="H22">
        <f>($G$32*21)+$G$33</f>
        <v>0.08564386045914171</v>
      </c>
      <c r="I22">
        <f t="shared" si="1"/>
        <v>0.02163614699797957</v>
      </c>
      <c r="J22">
        <f>($E$32*21)+$E$33</f>
        <v>0.0695</v>
      </c>
      <c r="K22">
        <f t="shared" si="2"/>
        <v>0.03349999999999999</v>
      </c>
      <c r="L22">
        <f>($F$32*21)+$F$33</f>
        <v>0.004499999999999997</v>
      </c>
      <c r="M22">
        <f t="shared" si="3"/>
        <v>0.025500000000000002</v>
      </c>
    </row>
    <row r="23" spans="1:13" ht="12.75">
      <c r="A23">
        <v>0.148</v>
      </c>
      <c r="B23">
        <v>4.395</v>
      </c>
      <c r="C23">
        <v>4.547</v>
      </c>
      <c r="D23">
        <v>1.689</v>
      </c>
      <c r="E23">
        <v>0.102</v>
      </c>
      <c r="F23">
        <v>0.036</v>
      </c>
      <c r="G23">
        <f t="shared" si="0"/>
        <v>0.10816653826391967</v>
      </c>
      <c r="H23">
        <f>($G$32*22)+$G$33</f>
        <v>0.08778374596319155</v>
      </c>
      <c r="I23">
        <f t="shared" si="1"/>
        <v>0.02038279230072812</v>
      </c>
      <c r="J23">
        <f>($E$32*22)+$E$33</f>
        <v>0.07371428571428572</v>
      </c>
      <c r="K23">
        <f t="shared" si="2"/>
        <v>0.028285714285714275</v>
      </c>
      <c r="L23">
        <f>($F$32*22)+$F$33</f>
        <v>0.006428571428571429</v>
      </c>
      <c r="M23">
        <f t="shared" si="3"/>
        <v>0.029571428571428568</v>
      </c>
    </row>
    <row r="24" spans="1:13" ht="12.75">
      <c r="A24">
        <v>0.148</v>
      </c>
      <c r="B24">
        <v>3.321</v>
      </c>
      <c r="C24">
        <v>4.547</v>
      </c>
      <c r="D24">
        <v>1.689</v>
      </c>
      <c r="E24">
        <v>0.101</v>
      </c>
      <c r="F24">
        <v>-0.009</v>
      </c>
      <c r="G24">
        <f t="shared" si="0"/>
        <v>0.10140019723846695</v>
      </c>
      <c r="H24">
        <f>($G$32*23)+$G$33</f>
        <v>0.08992363146724137</v>
      </c>
      <c r="I24">
        <f t="shared" si="1"/>
        <v>0.011476565771225578</v>
      </c>
      <c r="J24">
        <f>($E$32*23)+$E$33</f>
        <v>0.07792857142857143</v>
      </c>
      <c r="K24">
        <f t="shared" si="2"/>
        <v>0.023071428571428576</v>
      </c>
      <c r="L24">
        <f>($F$32*23)+$F$33</f>
        <v>0.008357142857142855</v>
      </c>
      <c r="M24">
        <f t="shared" si="3"/>
        <v>-0.017357142857142856</v>
      </c>
    </row>
    <row r="25" spans="1:13" ht="12.75">
      <c r="A25">
        <v>0.148</v>
      </c>
      <c r="B25">
        <v>3.234</v>
      </c>
      <c r="C25">
        <v>4.547</v>
      </c>
      <c r="D25">
        <v>1.689</v>
      </c>
      <c r="E25">
        <v>0.1</v>
      </c>
      <c r="F25">
        <v>-0.008</v>
      </c>
      <c r="G25">
        <f t="shared" si="0"/>
        <v>0.10031948963187563</v>
      </c>
      <c r="H25">
        <f>($G$32*24)+$G$33</f>
        <v>0.0920635169712912</v>
      </c>
      <c r="I25">
        <f t="shared" si="1"/>
        <v>0.008255972660584435</v>
      </c>
      <c r="J25">
        <f>($E$32*24)+$E$33</f>
        <v>0.08214285714285714</v>
      </c>
      <c r="K25">
        <f t="shared" si="2"/>
        <v>0.017857142857142863</v>
      </c>
      <c r="L25">
        <f>($F$32*24)+$F$33</f>
        <v>0.01028571428571428</v>
      </c>
      <c r="M25">
        <f t="shared" si="3"/>
        <v>-0.01828571428571428</v>
      </c>
    </row>
    <row r="26" spans="1:13" ht="12.75">
      <c r="A26">
        <v>0.148</v>
      </c>
      <c r="B26">
        <v>3.612</v>
      </c>
      <c r="C26">
        <v>4.547</v>
      </c>
      <c r="D26">
        <v>1.689</v>
      </c>
      <c r="E26">
        <v>0.121</v>
      </c>
      <c r="F26">
        <v>-0.015</v>
      </c>
      <c r="G26">
        <f t="shared" si="0"/>
        <v>0.1219262071910711</v>
      </c>
      <c r="H26">
        <f>($G$32*25)+$G$33</f>
        <v>0.09420340247534104</v>
      </c>
      <c r="I26">
        <f t="shared" si="1"/>
        <v>0.027722804715730062</v>
      </c>
      <c r="J26">
        <f>($E$32*25)+$E$33</f>
        <v>0.08635714285714287</v>
      </c>
      <c r="K26">
        <f t="shared" si="2"/>
        <v>0.03464285714285713</v>
      </c>
      <c r="L26">
        <f>($F$32*25)+$F$33</f>
        <v>0.012214285714285712</v>
      </c>
      <c r="M26">
        <f t="shared" si="3"/>
        <v>-0.02721428571428571</v>
      </c>
    </row>
    <row r="27" spans="1:13" ht="12.75">
      <c r="A27">
        <v>0.148</v>
      </c>
      <c r="B27">
        <v>2.995</v>
      </c>
      <c r="C27">
        <v>4.547</v>
      </c>
      <c r="D27">
        <v>1.689</v>
      </c>
      <c r="E27">
        <v>0.131</v>
      </c>
      <c r="F27">
        <v>-0.018</v>
      </c>
      <c r="G27">
        <f t="shared" si="0"/>
        <v>0.13223085872821067</v>
      </c>
      <c r="H27">
        <f>($G$32*26)+$G$33</f>
        <v>0.09634328797939087</v>
      </c>
      <c r="I27">
        <f t="shared" si="1"/>
        <v>0.03588757074881979</v>
      </c>
      <c r="J27">
        <f>($E$32*26)+$E$33</f>
        <v>0.09057142857142858</v>
      </c>
      <c r="K27">
        <f t="shared" si="2"/>
        <v>0.040428571428571425</v>
      </c>
      <c r="L27">
        <f>($F$32*26)+$F$33</f>
        <v>0.014142857142857138</v>
      </c>
      <c r="M27">
        <f t="shared" si="3"/>
        <v>-0.03214285714285714</v>
      </c>
    </row>
    <row r="28" spans="1:13" ht="12.75">
      <c r="A28">
        <v>0.148</v>
      </c>
      <c r="B28">
        <v>3.184</v>
      </c>
      <c r="C28">
        <v>4.547</v>
      </c>
      <c r="D28">
        <v>1.689</v>
      </c>
      <c r="E28">
        <v>0.136</v>
      </c>
      <c r="F28">
        <v>-0.023</v>
      </c>
      <c r="G28">
        <f t="shared" si="0"/>
        <v>0.1379311422413372</v>
      </c>
      <c r="H28">
        <f>($G$32*27)+$G$33</f>
        <v>0.09848317348344071</v>
      </c>
      <c r="I28">
        <f t="shared" si="1"/>
        <v>0.039447968757896495</v>
      </c>
      <c r="J28">
        <f>($E$32*27)+$E$33</f>
        <v>0.09478571428571429</v>
      </c>
      <c r="K28">
        <f t="shared" si="2"/>
        <v>0.04121428571428572</v>
      </c>
      <c r="L28">
        <f>($F$32*27)+$F$33</f>
        <v>0.01607142857142857</v>
      </c>
      <c r="M28">
        <f t="shared" si="3"/>
        <v>-0.03907142857142857</v>
      </c>
    </row>
    <row r="29" spans="1:13" ht="12.75">
      <c r="A29">
        <v>0.148</v>
      </c>
      <c r="B29">
        <v>5.308</v>
      </c>
      <c r="C29">
        <v>4.547</v>
      </c>
      <c r="D29">
        <v>1.689</v>
      </c>
      <c r="E29">
        <v>0.099</v>
      </c>
      <c r="F29">
        <v>0.018</v>
      </c>
      <c r="G29">
        <f t="shared" si="0"/>
        <v>0.10062305898749054</v>
      </c>
      <c r="H29">
        <f>($G$32*28)+$G$33</f>
        <v>0.10062305898749054</v>
      </c>
      <c r="I29">
        <f t="shared" si="1"/>
        <v>0</v>
      </c>
      <c r="J29">
        <f>($E$32*28)+$E$33</f>
        <v>0.099</v>
      </c>
      <c r="K29">
        <f t="shared" si="2"/>
        <v>0</v>
      </c>
      <c r="L29">
        <f>($F$32*28)+$F$33</f>
        <v>0.017999999999999995</v>
      </c>
      <c r="M29">
        <f t="shared" si="3"/>
        <v>0</v>
      </c>
    </row>
    <row r="31" spans="8:13" ht="12.75">
      <c r="H31" s="1" t="s">
        <v>2</v>
      </c>
      <c r="I31">
        <f>MIN(I1:I29)</f>
        <v>-0.04393401486866233</v>
      </c>
      <c r="J31" s="1" t="s">
        <v>2</v>
      </c>
      <c r="K31">
        <f>MIN(K1:K29)</f>
        <v>-0.07707142857142857</v>
      </c>
      <c r="L31" s="1" t="s">
        <v>2</v>
      </c>
      <c r="M31">
        <f>MIN(M1:M29)</f>
        <v>-0.057</v>
      </c>
    </row>
    <row r="32" spans="4:13" ht="12.75">
      <c r="D32" t="s">
        <v>3</v>
      </c>
      <c r="E32">
        <f>(E29-E1)/28</f>
        <v>0.004214285714285715</v>
      </c>
      <c r="F32">
        <f>(F29-F1)/28</f>
        <v>0.0019285714285714284</v>
      </c>
      <c r="G32">
        <f>(G29-G1)/28</f>
        <v>0.002139885504049832</v>
      </c>
      <c r="H32" s="1" t="s">
        <v>0</v>
      </c>
      <c r="I32">
        <f>MAX(I1:I31)</f>
        <v>0.05780823138839558</v>
      </c>
      <c r="J32" s="1" t="s">
        <v>0</v>
      </c>
      <c r="K32">
        <f>MAX(K1:K31)</f>
        <v>0.07735714285714286</v>
      </c>
      <c r="L32" s="1" t="s">
        <v>0</v>
      </c>
      <c r="M32">
        <f>MAX(M1:M31)</f>
        <v>0.029571428571428568</v>
      </c>
    </row>
    <row r="33" spans="4:13" ht="12.75">
      <c r="D33" t="s">
        <v>4</v>
      </c>
      <c r="E33">
        <f>E1</f>
        <v>-0.019</v>
      </c>
      <c r="F33">
        <f>F1</f>
        <v>-0.036</v>
      </c>
      <c r="G33">
        <f>G1</f>
        <v>0.04070626487409524</v>
      </c>
      <c r="H33" s="1" t="s">
        <v>1</v>
      </c>
      <c r="I33">
        <f>STDEV(I1:I29)</f>
        <v>0.026715244813675102</v>
      </c>
      <c r="J33" s="1" t="s">
        <v>1</v>
      </c>
      <c r="K33">
        <f>STDEV(K1:K29)</f>
        <v>0.04259494403758613</v>
      </c>
      <c r="L33" s="1" t="s">
        <v>1</v>
      </c>
      <c r="M33">
        <f>STDEV(M1:M29)</f>
        <v>0.024229213832802438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-6.801</v>
      </c>
      <c r="C1">
        <v>4.547</v>
      </c>
      <c r="D1">
        <v>1.689</v>
      </c>
      <c r="E1">
        <v>-0.079</v>
      </c>
      <c r="F1">
        <v>-0.143</v>
      </c>
      <c r="G1">
        <f aca="true" t="shared" si="0" ref="G1:G29">SQRT(F1*F1+E1*E1)</f>
        <v>0.16337074401495513</v>
      </c>
      <c r="H1">
        <f>($G$32*0)+$G$33</f>
        <v>0.16337074401495513</v>
      </c>
      <c r="I1">
        <f aca="true" t="shared" si="1" ref="I1:I29">G1-H1</f>
        <v>0</v>
      </c>
      <c r="J1">
        <f>($E$32*0)+$E$33</f>
        <v>-0.079</v>
      </c>
      <c r="K1">
        <f aca="true" t="shared" si="2" ref="K1:K29">E1-J1</f>
        <v>0</v>
      </c>
      <c r="L1">
        <f>($F$32*0)+$F$33</f>
        <v>-0.143</v>
      </c>
      <c r="M1">
        <f aca="true" t="shared" si="3" ref="M1:M29">F1-L1</f>
        <v>0</v>
      </c>
    </row>
    <row r="2" spans="1:13" ht="12.75">
      <c r="A2">
        <v>0.148</v>
      </c>
      <c r="B2">
        <v>-5.945</v>
      </c>
      <c r="C2">
        <v>4.547</v>
      </c>
      <c r="D2">
        <v>1.689</v>
      </c>
      <c r="E2">
        <v>-0.048</v>
      </c>
      <c r="F2">
        <v>-0.178</v>
      </c>
      <c r="G2">
        <f t="shared" si="0"/>
        <v>0.18435834670553974</v>
      </c>
      <c r="H2">
        <f>($G$32*1)+$G$33</f>
        <v>0.1578412175767538</v>
      </c>
      <c r="I2">
        <f t="shared" si="1"/>
        <v>0.026517129128785955</v>
      </c>
      <c r="J2">
        <f>($E$32*1)+$E$33</f>
        <v>-0.07628571428571429</v>
      </c>
      <c r="K2">
        <f t="shared" si="2"/>
        <v>0.02828571428571429</v>
      </c>
      <c r="L2">
        <f>($F$32*1)+$F$33</f>
        <v>-0.13817857142857143</v>
      </c>
      <c r="M2">
        <f t="shared" si="3"/>
        <v>-0.03982142857142856</v>
      </c>
    </row>
    <row r="3" spans="1:13" ht="12.75">
      <c r="A3">
        <v>0.148</v>
      </c>
      <c r="B3">
        <v>-5.352</v>
      </c>
      <c r="C3">
        <v>4.547</v>
      </c>
      <c r="D3">
        <v>1.689</v>
      </c>
      <c r="E3">
        <v>-0.038</v>
      </c>
      <c r="F3">
        <v>-0.172</v>
      </c>
      <c r="G3">
        <f t="shared" si="0"/>
        <v>0.17614766532656626</v>
      </c>
      <c r="H3">
        <f>($G$32*2)+$G$33</f>
        <v>0.15231169113855245</v>
      </c>
      <c r="I3">
        <f t="shared" si="1"/>
        <v>0.02383597418801381</v>
      </c>
      <c r="J3">
        <f>($E$32*2)+$E$33</f>
        <v>-0.07357142857142857</v>
      </c>
      <c r="K3">
        <f t="shared" si="2"/>
        <v>0.035571428571428566</v>
      </c>
      <c r="L3">
        <f>($F$32*2)+$F$33</f>
        <v>-0.13335714285714284</v>
      </c>
      <c r="M3">
        <f t="shared" si="3"/>
        <v>-0.038642857142857145</v>
      </c>
    </row>
    <row r="4" spans="1:13" ht="12.75">
      <c r="A4">
        <v>0.148</v>
      </c>
      <c r="B4">
        <v>-5.391</v>
      </c>
      <c r="C4">
        <v>4.547</v>
      </c>
      <c r="D4">
        <v>1.689</v>
      </c>
      <c r="E4">
        <v>-0.068</v>
      </c>
      <c r="F4">
        <v>-0.152</v>
      </c>
      <c r="G4">
        <f t="shared" si="0"/>
        <v>0.1665172663719892</v>
      </c>
      <c r="H4">
        <f>($G$32*3)+$G$33</f>
        <v>0.1467821647003511</v>
      </c>
      <c r="I4">
        <f t="shared" si="1"/>
        <v>0.019735101671638083</v>
      </c>
      <c r="J4">
        <f>($E$32*3)+$E$33</f>
        <v>-0.07085714285714285</v>
      </c>
      <c r="K4">
        <f t="shared" si="2"/>
        <v>0.0028571428571428498</v>
      </c>
      <c r="L4">
        <f>($F$32*3)+$F$33</f>
        <v>-0.12853571428571428</v>
      </c>
      <c r="M4">
        <f t="shared" si="3"/>
        <v>-0.023464285714285715</v>
      </c>
    </row>
    <row r="5" spans="1:13" ht="12.75">
      <c r="A5">
        <v>0.148</v>
      </c>
      <c r="B5">
        <v>-5.489</v>
      </c>
      <c r="C5">
        <v>4.547</v>
      </c>
      <c r="D5">
        <v>1.689</v>
      </c>
      <c r="E5">
        <v>-0.09</v>
      </c>
      <c r="F5">
        <v>-0.092</v>
      </c>
      <c r="G5">
        <f t="shared" si="0"/>
        <v>0.12870120434556934</v>
      </c>
      <c r="H5">
        <f>($G$32*4)+$G$33</f>
        <v>0.14125263826214976</v>
      </c>
      <c r="I5">
        <f t="shared" si="1"/>
        <v>-0.012551433916580423</v>
      </c>
      <c r="J5">
        <f>($E$32*4)+$E$33</f>
        <v>-0.06814285714285714</v>
      </c>
      <c r="K5">
        <f t="shared" si="2"/>
        <v>-0.021857142857142853</v>
      </c>
      <c r="L5">
        <f>($F$32*4)+$F$33</f>
        <v>-0.12371428571428571</v>
      </c>
      <c r="M5">
        <f t="shared" si="3"/>
        <v>0.03171428571428571</v>
      </c>
    </row>
    <row r="6" spans="1:13" ht="12.75">
      <c r="A6">
        <v>0.148</v>
      </c>
      <c r="B6">
        <v>-4.468</v>
      </c>
      <c r="C6">
        <v>4.547</v>
      </c>
      <c r="D6">
        <v>1.689</v>
      </c>
      <c r="E6">
        <v>-0.072</v>
      </c>
      <c r="F6">
        <v>-0.08</v>
      </c>
      <c r="G6">
        <f t="shared" si="0"/>
        <v>0.10762899237658968</v>
      </c>
      <c r="H6">
        <f>($G$32*5)+$G$33</f>
        <v>0.13572311182394842</v>
      </c>
      <c r="I6">
        <f t="shared" si="1"/>
        <v>-0.028094119447358734</v>
      </c>
      <c r="J6">
        <f>($E$32*5)+$E$33</f>
        <v>-0.06542857142857143</v>
      </c>
      <c r="K6">
        <f t="shared" si="2"/>
        <v>-0.006571428571428561</v>
      </c>
      <c r="L6">
        <f>($F$32*5)+$F$33</f>
        <v>-0.11889285714285713</v>
      </c>
      <c r="M6">
        <f t="shared" si="3"/>
        <v>0.03889285714285713</v>
      </c>
    </row>
    <row r="7" spans="1:13" ht="12.75">
      <c r="A7">
        <v>0.148</v>
      </c>
      <c r="B7">
        <v>-4.126</v>
      </c>
      <c r="C7">
        <v>4.547</v>
      </c>
      <c r="D7">
        <v>1.689</v>
      </c>
      <c r="E7">
        <v>-0.049</v>
      </c>
      <c r="F7">
        <v>-0.091</v>
      </c>
      <c r="G7">
        <f t="shared" si="0"/>
        <v>0.1033537614216338</v>
      </c>
      <c r="H7">
        <f>($G$32*6)+$G$33</f>
        <v>0.13019358538574707</v>
      </c>
      <c r="I7">
        <f t="shared" si="1"/>
        <v>-0.026839823964113274</v>
      </c>
      <c r="J7">
        <f>($E$32*6)+$E$33</f>
        <v>-0.06271428571428572</v>
      </c>
      <c r="K7">
        <f t="shared" si="2"/>
        <v>0.01371428571428572</v>
      </c>
      <c r="L7">
        <f>($F$32*6)+$F$33</f>
        <v>-0.11407142857142856</v>
      </c>
      <c r="M7">
        <f t="shared" si="3"/>
        <v>0.023071428571428562</v>
      </c>
    </row>
    <row r="8" spans="1:13" ht="12.75">
      <c r="A8">
        <v>0.148</v>
      </c>
      <c r="B8">
        <v>-4.466</v>
      </c>
      <c r="C8">
        <v>4.547</v>
      </c>
      <c r="D8">
        <v>1.689</v>
      </c>
      <c r="E8">
        <v>-0.013</v>
      </c>
      <c r="F8">
        <v>-0.097</v>
      </c>
      <c r="G8">
        <f t="shared" si="0"/>
        <v>0.09786725703727474</v>
      </c>
      <c r="H8">
        <f>($G$32*7)+$G$33</f>
        <v>0.12466405894754573</v>
      </c>
      <c r="I8">
        <f t="shared" si="1"/>
        <v>-0.026796801910270993</v>
      </c>
      <c r="J8">
        <f>($E$32*7)+$E$33</f>
        <v>-0.06</v>
      </c>
      <c r="K8">
        <f t="shared" si="2"/>
        <v>0.047</v>
      </c>
      <c r="L8">
        <f>($F$32*7)+$F$33</f>
        <v>-0.10924999999999999</v>
      </c>
      <c r="M8">
        <f t="shared" si="3"/>
        <v>0.012249999999999983</v>
      </c>
    </row>
    <row r="9" spans="1:13" ht="12.75">
      <c r="A9">
        <v>0.148</v>
      </c>
      <c r="B9">
        <v>-3.632</v>
      </c>
      <c r="C9">
        <v>4.547</v>
      </c>
      <c r="D9">
        <v>1.689</v>
      </c>
      <c r="E9">
        <v>-0.005</v>
      </c>
      <c r="F9">
        <v>-0.098</v>
      </c>
      <c r="G9">
        <f t="shared" si="0"/>
        <v>0.09812746812182613</v>
      </c>
      <c r="H9">
        <f>($G$32*8)+$G$33</f>
        <v>0.11913453250934439</v>
      </c>
      <c r="I9">
        <f t="shared" si="1"/>
        <v>-0.02100706438751826</v>
      </c>
      <c r="J9">
        <f>($E$32*8)+$E$33</f>
        <v>-0.05728571428571429</v>
      </c>
      <c r="K9">
        <f t="shared" si="2"/>
        <v>0.05228571428571429</v>
      </c>
      <c r="L9">
        <f>($F$32*8)+$F$33</f>
        <v>-0.10442857142857143</v>
      </c>
      <c r="M9">
        <f t="shared" si="3"/>
        <v>0.006428571428571422</v>
      </c>
    </row>
    <row r="10" spans="1:13" ht="12.75">
      <c r="A10">
        <v>0.148</v>
      </c>
      <c r="B10">
        <v>-3.525</v>
      </c>
      <c r="C10">
        <v>4.547</v>
      </c>
      <c r="D10">
        <v>1.689</v>
      </c>
      <c r="E10">
        <v>-0.015</v>
      </c>
      <c r="F10">
        <v>-0.104</v>
      </c>
      <c r="G10">
        <f t="shared" si="0"/>
        <v>0.10507616285342741</v>
      </c>
      <c r="H10">
        <f>($G$32*9)+$G$33</f>
        <v>0.11360500607114304</v>
      </c>
      <c r="I10">
        <f t="shared" si="1"/>
        <v>-0.008528843217715631</v>
      </c>
      <c r="J10">
        <f>($E$32*9)+$E$33</f>
        <v>-0.054571428571428576</v>
      </c>
      <c r="K10">
        <f t="shared" si="2"/>
        <v>0.03957142857142858</v>
      </c>
      <c r="L10">
        <f>($F$32*9)+$F$33</f>
        <v>-0.09960714285714284</v>
      </c>
      <c r="M10">
        <f t="shared" si="3"/>
        <v>-0.004392857142857157</v>
      </c>
    </row>
    <row r="11" spans="1:13" ht="12.75">
      <c r="A11">
        <v>0.148</v>
      </c>
      <c r="B11">
        <v>-4.784</v>
      </c>
      <c r="C11">
        <v>4.547</v>
      </c>
      <c r="D11">
        <v>1.689</v>
      </c>
      <c r="E11">
        <v>-0.062</v>
      </c>
      <c r="F11">
        <v>-0.124</v>
      </c>
      <c r="G11">
        <f t="shared" si="0"/>
        <v>0.13863621460498696</v>
      </c>
      <c r="H11">
        <f>($G$32*10)+$G$33</f>
        <v>0.1080754796329417</v>
      </c>
      <c r="I11">
        <f t="shared" si="1"/>
        <v>0.030560734972045256</v>
      </c>
      <c r="J11">
        <f>($E$32*10)+$E$33</f>
        <v>-0.05185714285714286</v>
      </c>
      <c r="K11">
        <f t="shared" si="2"/>
        <v>-0.010142857142857141</v>
      </c>
      <c r="L11">
        <f>($F$32*10)+$F$33</f>
        <v>-0.09478571428571428</v>
      </c>
      <c r="M11">
        <f t="shared" si="3"/>
        <v>-0.02921428571428572</v>
      </c>
    </row>
    <row r="12" spans="1:13" ht="12.75">
      <c r="A12">
        <v>0.148</v>
      </c>
      <c r="B12">
        <v>-3.785</v>
      </c>
      <c r="C12">
        <v>4.547</v>
      </c>
      <c r="D12">
        <v>1.689</v>
      </c>
      <c r="E12">
        <v>-0.094</v>
      </c>
      <c r="F12">
        <v>-0.111</v>
      </c>
      <c r="G12">
        <f t="shared" si="0"/>
        <v>0.14545446022724776</v>
      </c>
      <c r="H12">
        <f>($G$32*11)+$G$33</f>
        <v>0.10254595319474036</v>
      </c>
      <c r="I12">
        <f t="shared" si="1"/>
        <v>0.0429085070325074</v>
      </c>
      <c r="J12">
        <f>($E$32*11)+$E$33</f>
        <v>-0.04914285714285714</v>
      </c>
      <c r="K12">
        <f t="shared" si="2"/>
        <v>-0.04485714285714286</v>
      </c>
      <c r="L12">
        <f>($F$32*11)+$F$33</f>
        <v>-0.0899642857142857</v>
      </c>
      <c r="M12">
        <f t="shared" si="3"/>
        <v>-0.021035714285714296</v>
      </c>
    </row>
    <row r="13" spans="1:13" ht="12.75">
      <c r="A13">
        <v>0.148</v>
      </c>
      <c r="B13">
        <v>-5.332</v>
      </c>
      <c r="C13">
        <v>4.547</v>
      </c>
      <c r="D13">
        <v>1.689</v>
      </c>
      <c r="E13">
        <v>-0.086</v>
      </c>
      <c r="F13">
        <v>-0.078</v>
      </c>
      <c r="G13">
        <f t="shared" si="0"/>
        <v>0.11610340218959994</v>
      </c>
      <c r="H13">
        <f>($G$32*12)+$G$33</f>
        <v>0.09701642675653901</v>
      </c>
      <c r="I13">
        <f t="shared" si="1"/>
        <v>0.019086975433060926</v>
      </c>
      <c r="J13">
        <f>($E$32*12)+$E$33</f>
        <v>-0.04642857142857143</v>
      </c>
      <c r="K13">
        <f t="shared" si="2"/>
        <v>-0.03957142857142856</v>
      </c>
      <c r="L13">
        <f>($F$32*12)+$F$33</f>
        <v>-0.08514285714285713</v>
      </c>
      <c r="M13">
        <f t="shared" si="3"/>
        <v>0.007142857142857131</v>
      </c>
    </row>
    <row r="14" spans="1:13" ht="12.75">
      <c r="A14">
        <v>0.148</v>
      </c>
      <c r="B14">
        <v>-4.252</v>
      </c>
      <c r="C14">
        <v>4.547</v>
      </c>
      <c r="D14">
        <v>1.689</v>
      </c>
      <c r="E14">
        <v>-0.062</v>
      </c>
      <c r="F14">
        <v>-0.077</v>
      </c>
      <c r="G14">
        <f t="shared" si="0"/>
        <v>0.09885848471426213</v>
      </c>
      <c r="H14">
        <f>($G$32*13)+$G$33</f>
        <v>0.09148690031833767</v>
      </c>
      <c r="I14">
        <f t="shared" si="1"/>
        <v>0.00737158439592446</v>
      </c>
      <c r="J14">
        <f>($E$32*13)+$E$33</f>
        <v>-0.04371428571428572</v>
      </c>
      <c r="K14">
        <f t="shared" si="2"/>
        <v>-0.01828571428571428</v>
      </c>
      <c r="L14">
        <f>($F$32*13)+$F$33</f>
        <v>-0.08032142857142856</v>
      </c>
      <c r="M14">
        <f t="shared" si="3"/>
        <v>0.0033214285714285585</v>
      </c>
    </row>
    <row r="15" spans="1:13" ht="12.75">
      <c r="A15">
        <v>0.148</v>
      </c>
      <c r="B15">
        <v>-5.977</v>
      </c>
      <c r="C15">
        <v>4.547</v>
      </c>
      <c r="D15">
        <v>1.689</v>
      </c>
      <c r="E15">
        <v>-0.038</v>
      </c>
      <c r="F15">
        <v>-0.098</v>
      </c>
      <c r="G15">
        <f t="shared" si="0"/>
        <v>0.1051094667477673</v>
      </c>
      <c r="H15">
        <f>($G$32*14)+$G$33</f>
        <v>0.08595737388013633</v>
      </c>
      <c r="I15">
        <f t="shared" si="1"/>
        <v>0.019152092867630977</v>
      </c>
      <c r="J15">
        <f>($E$32*14)+$E$33</f>
        <v>-0.041</v>
      </c>
      <c r="K15">
        <f t="shared" si="2"/>
        <v>0.0030000000000000027</v>
      </c>
      <c r="L15">
        <f>($F$32*14)+$F$33</f>
        <v>-0.0755</v>
      </c>
      <c r="M15">
        <f t="shared" si="3"/>
        <v>-0.022500000000000006</v>
      </c>
    </row>
    <row r="16" spans="1:13" ht="12.75">
      <c r="A16">
        <v>0.148</v>
      </c>
      <c r="B16">
        <v>-4.594</v>
      </c>
      <c r="C16">
        <v>4.547</v>
      </c>
      <c r="D16">
        <v>1.689</v>
      </c>
      <c r="E16">
        <v>-0.045</v>
      </c>
      <c r="F16">
        <v>-0.108</v>
      </c>
      <c r="G16">
        <f t="shared" si="0"/>
        <v>0.11699999999999999</v>
      </c>
      <c r="H16">
        <f>($G$32*15)+$G$33</f>
        <v>0.08042784744193499</v>
      </c>
      <c r="I16">
        <f t="shared" si="1"/>
        <v>0.03657215255806501</v>
      </c>
      <c r="J16">
        <f>($E$32*15)+$E$33</f>
        <v>-0.038285714285714284</v>
      </c>
      <c r="K16">
        <f t="shared" si="2"/>
        <v>-0.006714285714285714</v>
      </c>
      <c r="L16">
        <f>($F$32*15)+$F$33</f>
        <v>-0.07067857142857142</v>
      </c>
      <c r="M16">
        <f t="shared" si="3"/>
        <v>-0.037321428571428575</v>
      </c>
    </row>
    <row r="17" spans="1:13" ht="12.75">
      <c r="A17">
        <v>0.148</v>
      </c>
      <c r="B17">
        <v>-5.325</v>
      </c>
      <c r="C17">
        <v>4.547</v>
      </c>
      <c r="D17">
        <v>1.689</v>
      </c>
      <c r="E17">
        <v>-0.032</v>
      </c>
      <c r="F17">
        <v>-0.121</v>
      </c>
      <c r="G17">
        <f t="shared" si="0"/>
        <v>0.12515989773086264</v>
      </c>
      <c r="H17">
        <f>($G$32*16)+$G$33</f>
        <v>0.07489832100373364</v>
      </c>
      <c r="I17">
        <f t="shared" si="1"/>
        <v>0.050261576727129</v>
      </c>
      <c r="J17">
        <f>($E$32*16)+$E$33</f>
        <v>-0.03557142857142857</v>
      </c>
      <c r="K17">
        <f t="shared" si="2"/>
        <v>0.0035714285714285726</v>
      </c>
      <c r="L17">
        <f>($F$32*16)+$F$33</f>
        <v>-0.06585714285714285</v>
      </c>
      <c r="M17">
        <f t="shared" si="3"/>
        <v>-0.055142857142857146</v>
      </c>
    </row>
    <row r="18" spans="1:13" ht="12.75">
      <c r="A18">
        <v>0.148</v>
      </c>
      <c r="B18">
        <v>-5.551</v>
      </c>
      <c r="C18">
        <v>4.547</v>
      </c>
      <c r="D18">
        <v>1.689</v>
      </c>
      <c r="E18">
        <v>0.011</v>
      </c>
      <c r="F18">
        <v>-0.101</v>
      </c>
      <c r="G18">
        <f t="shared" si="0"/>
        <v>0.10159724405711014</v>
      </c>
      <c r="H18">
        <f>($G$32*17)+$G$33</f>
        <v>0.0693687945655323</v>
      </c>
      <c r="I18">
        <f t="shared" si="1"/>
        <v>0.03222844949157784</v>
      </c>
      <c r="J18">
        <f>($E$32*17)+$E$33</f>
        <v>-0.03285714285714286</v>
      </c>
      <c r="K18">
        <f t="shared" si="2"/>
        <v>0.04385714285714286</v>
      </c>
      <c r="L18">
        <f>($F$32*17)+$F$33</f>
        <v>-0.061035714285714276</v>
      </c>
      <c r="M18">
        <f t="shared" si="3"/>
        <v>-0.03996428571428573</v>
      </c>
    </row>
    <row r="19" spans="1:13" ht="12.75">
      <c r="A19">
        <v>0.148</v>
      </c>
      <c r="B19">
        <v>-4.261</v>
      </c>
      <c r="C19">
        <v>4.547</v>
      </c>
      <c r="D19">
        <v>1.689</v>
      </c>
      <c r="E19">
        <v>0.021</v>
      </c>
      <c r="F19">
        <v>-0.047</v>
      </c>
      <c r="G19">
        <f t="shared" si="0"/>
        <v>0.051478150704935</v>
      </c>
      <c r="H19">
        <f>($G$32*18)+$G$33</f>
        <v>0.06383926812733096</v>
      </c>
      <c r="I19">
        <f t="shared" si="1"/>
        <v>-0.012361117422395956</v>
      </c>
      <c r="J19">
        <f>($E$32*18)+$E$33</f>
        <v>-0.030142857142857145</v>
      </c>
      <c r="K19">
        <f t="shared" si="2"/>
        <v>0.05114285714285714</v>
      </c>
      <c r="L19">
        <f>($F$32*18)+$F$33</f>
        <v>-0.0562142857142857</v>
      </c>
      <c r="M19">
        <f t="shared" si="3"/>
        <v>0.009214285714285703</v>
      </c>
    </row>
    <row r="20" spans="1:13" ht="12.75">
      <c r="A20">
        <v>0.148</v>
      </c>
      <c r="B20">
        <v>-3.852</v>
      </c>
      <c r="C20">
        <v>4.547</v>
      </c>
      <c r="D20">
        <v>1.689</v>
      </c>
      <c r="E20">
        <v>0.005</v>
      </c>
      <c r="F20">
        <v>-0.016</v>
      </c>
      <c r="G20">
        <f t="shared" si="0"/>
        <v>0.01676305461424021</v>
      </c>
      <c r="H20">
        <f>($G$32*19)+$G$33</f>
        <v>0.05830974168912961</v>
      </c>
      <c r="I20">
        <f t="shared" si="1"/>
        <v>-0.0415466870748894</v>
      </c>
      <c r="J20">
        <f>($E$32*19)+$E$33</f>
        <v>-0.027428571428571427</v>
      </c>
      <c r="K20">
        <f t="shared" si="2"/>
        <v>0.032428571428571425</v>
      </c>
      <c r="L20">
        <f>($F$32*19)+$F$33</f>
        <v>-0.05139285714285714</v>
      </c>
      <c r="M20">
        <f t="shared" si="3"/>
        <v>0.03539285714285714</v>
      </c>
    </row>
    <row r="21" spans="1:13" ht="12.75">
      <c r="A21">
        <v>0.148</v>
      </c>
      <c r="B21">
        <v>-3.059</v>
      </c>
      <c r="C21">
        <v>4.547</v>
      </c>
      <c r="D21">
        <v>1.689</v>
      </c>
      <c r="E21">
        <v>0.003</v>
      </c>
      <c r="F21">
        <v>-0.019</v>
      </c>
      <c r="G21">
        <f t="shared" si="0"/>
        <v>0.019235384061671346</v>
      </c>
      <c r="H21">
        <f>($G$32*20)+$G$33</f>
        <v>0.05278021525092827</v>
      </c>
      <c r="I21">
        <f t="shared" si="1"/>
        <v>-0.03354483118925693</v>
      </c>
      <c r="J21">
        <f>($E$32*20)+$E$33</f>
        <v>-0.024714285714285716</v>
      </c>
      <c r="K21">
        <f t="shared" si="2"/>
        <v>0.027714285714285716</v>
      </c>
      <c r="L21">
        <f>($F$32*20)+$F$33</f>
        <v>-0.04657142857142857</v>
      </c>
      <c r="M21">
        <f t="shared" si="3"/>
        <v>0.02757142857142857</v>
      </c>
    </row>
    <row r="22" spans="1:13" ht="12.75">
      <c r="A22">
        <v>0.148</v>
      </c>
      <c r="B22">
        <v>-1.998</v>
      </c>
      <c r="C22">
        <v>4.547</v>
      </c>
      <c r="D22">
        <v>1.689</v>
      </c>
      <c r="E22">
        <v>0.007</v>
      </c>
      <c r="F22">
        <v>-0.005</v>
      </c>
      <c r="G22">
        <f t="shared" si="0"/>
        <v>0.008602325267042627</v>
      </c>
      <c r="H22">
        <f>($G$32*21)+$G$33</f>
        <v>0.047250688812726926</v>
      </c>
      <c r="I22">
        <f t="shared" si="1"/>
        <v>-0.0386483635456843</v>
      </c>
      <c r="J22">
        <f>($E$32*21)+$E$33</f>
        <v>-0.022000000000000006</v>
      </c>
      <c r="K22">
        <f t="shared" si="2"/>
        <v>0.029000000000000005</v>
      </c>
      <c r="L22">
        <f>($F$32*21)+$F$33</f>
        <v>-0.041749999999999995</v>
      </c>
      <c r="M22">
        <f t="shared" si="3"/>
        <v>0.03675</v>
      </c>
    </row>
    <row r="23" spans="1:13" ht="12.75">
      <c r="A23">
        <v>0.148</v>
      </c>
      <c r="B23">
        <v>-0.362</v>
      </c>
      <c r="C23">
        <v>4.547</v>
      </c>
      <c r="D23">
        <v>1.689</v>
      </c>
      <c r="E23">
        <v>0.001</v>
      </c>
      <c r="F23">
        <v>-0.015</v>
      </c>
      <c r="G23">
        <f t="shared" si="0"/>
        <v>0.015033296378372907</v>
      </c>
      <c r="H23">
        <f>($G$32*22)+$G$33</f>
        <v>0.04172116237452558</v>
      </c>
      <c r="I23">
        <f t="shared" si="1"/>
        <v>-0.026687865996152676</v>
      </c>
      <c r="J23">
        <f>($E$32*22)+$E$33</f>
        <v>-0.019285714285714288</v>
      </c>
      <c r="K23">
        <f t="shared" si="2"/>
        <v>0.02028571428571429</v>
      </c>
      <c r="L23">
        <f>($F$32*22)+$F$33</f>
        <v>-0.03692857142857142</v>
      </c>
      <c r="M23">
        <f t="shared" si="3"/>
        <v>0.021928571428571422</v>
      </c>
    </row>
    <row r="24" spans="1:13" ht="12.75">
      <c r="A24">
        <v>0.148</v>
      </c>
      <c r="B24">
        <v>-0.458</v>
      </c>
      <c r="C24">
        <v>4.547</v>
      </c>
      <c r="D24">
        <v>1.689</v>
      </c>
      <c r="E24">
        <v>0.012</v>
      </c>
      <c r="F24">
        <v>-0.005</v>
      </c>
      <c r="G24">
        <f t="shared" si="0"/>
        <v>0.013000000000000001</v>
      </c>
      <c r="H24">
        <f>($G$32*23)+$G$33</f>
        <v>0.03619163593632424</v>
      </c>
      <c r="I24">
        <f t="shared" si="1"/>
        <v>-0.02319163593632424</v>
      </c>
      <c r="J24">
        <f>($E$32*23)+$E$33</f>
        <v>-0.01657142857142857</v>
      </c>
      <c r="K24">
        <f t="shared" si="2"/>
        <v>0.02857142857142857</v>
      </c>
      <c r="L24">
        <f>($F$32*23)+$F$33</f>
        <v>-0.03210714285714285</v>
      </c>
      <c r="M24">
        <f t="shared" si="3"/>
        <v>0.027107142857142847</v>
      </c>
    </row>
    <row r="25" spans="1:13" ht="12.75">
      <c r="A25">
        <v>0.148</v>
      </c>
      <c r="B25">
        <v>-1.596</v>
      </c>
      <c r="C25">
        <v>4.547</v>
      </c>
      <c r="D25">
        <v>1.689</v>
      </c>
      <c r="E25">
        <v>-0.037</v>
      </c>
      <c r="F25">
        <v>0.001</v>
      </c>
      <c r="G25">
        <f t="shared" si="0"/>
        <v>0.037013511046643494</v>
      </c>
      <c r="H25">
        <f>($G$32*24)+$G$33</f>
        <v>0.030662109498122897</v>
      </c>
      <c r="I25">
        <f t="shared" si="1"/>
        <v>0.006351401548520597</v>
      </c>
      <c r="J25">
        <f>($E$32*24)+$E$33</f>
        <v>-0.01385714285714286</v>
      </c>
      <c r="K25">
        <f t="shared" si="2"/>
        <v>-0.02314285714285714</v>
      </c>
      <c r="L25">
        <f>($F$32*24)+$F$33</f>
        <v>-0.027285714285714274</v>
      </c>
      <c r="M25">
        <f t="shared" si="3"/>
        <v>0.028285714285714275</v>
      </c>
    </row>
    <row r="26" spans="1:13" ht="12.75">
      <c r="A26">
        <v>0.148</v>
      </c>
      <c r="B26">
        <v>-2.609</v>
      </c>
      <c r="C26">
        <v>4.547</v>
      </c>
      <c r="D26">
        <v>1.689</v>
      </c>
      <c r="E26">
        <v>-0.057</v>
      </c>
      <c r="F26">
        <v>0.012</v>
      </c>
      <c r="G26">
        <f t="shared" si="0"/>
        <v>0.0582494635168428</v>
      </c>
      <c r="H26">
        <f>($G$32*25)+$G$33</f>
        <v>0.025132583059921554</v>
      </c>
      <c r="I26">
        <f t="shared" si="1"/>
        <v>0.033116880456921245</v>
      </c>
      <c r="J26">
        <f>($E$32*25)+$E$33</f>
        <v>-0.011142857142857149</v>
      </c>
      <c r="K26">
        <f t="shared" si="2"/>
        <v>-0.04585714285714285</v>
      </c>
      <c r="L26">
        <f>($F$32*25)+$F$33</f>
        <v>-0.022464285714285714</v>
      </c>
      <c r="M26">
        <f t="shared" si="3"/>
        <v>0.03446428571428571</v>
      </c>
    </row>
    <row r="27" spans="1:13" ht="12.75">
      <c r="A27">
        <v>0.148</v>
      </c>
      <c r="B27">
        <v>-3.283</v>
      </c>
      <c r="C27">
        <v>4.547</v>
      </c>
      <c r="D27">
        <v>1.689</v>
      </c>
      <c r="E27">
        <v>-0.05</v>
      </c>
      <c r="F27">
        <v>-0.012</v>
      </c>
      <c r="G27">
        <f t="shared" si="0"/>
        <v>0.05141984052872977</v>
      </c>
      <c r="H27">
        <f>($G$32*26)+$G$33</f>
        <v>0.01960305662172021</v>
      </c>
      <c r="I27">
        <f t="shared" si="1"/>
        <v>0.03181678390700956</v>
      </c>
      <c r="J27">
        <f>($E$32*26)+$E$33</f>
        <v>-0.008428571428571438</v>
      </c>
      <c r="K27">
        <f t="shared" si="2"/>
        <v>-0.041571428571428565</v>
      </c>
      <c r="L27">
        <f>($F$32*26)+$F$33</f>
        <v>-0.017642857142857127</v>
      </c>
      <c r="M27">
        <f t="shared" si="3"/>
        <v>0.0056428571428571266</v>
      </c>
    </row>
    <row r="28" spans="1:13" ht="12.75">
      <c r="A28">
        <v>0.148</v>
      </c>
      <c r="B28">
        <v>-3.257</v>
      </c>
      <c r="C28">
        <v>4.547</v>
      </c>
      <c r="D28">
        <v>1.689</v>
      </c>
      <c r="E28">
        <v>-0.009</v>
      </c>
      <c r="F28">
        <v>-0.007</v>
      </c>
      <c r="G28">
        <f t="shared" si="0"/>
        <v>0.011401754250991379</v>
      </c>
      <c r="H28">
        <f>($G$32*27)+$G$33</f>
        <v>0.014073530183518868</v>
      </c>
      <c r="I28">
        <f t="shared" si="1"/>
        <v>-0.0026717759325274888</v>
      </c>
      <c r="J28">
        <f>($E$32*27)+$E$33</f>
        <v>-0.005714285714285713</v>
      </c>
      <c r="K28">
        <f t="shared" si="2"/>
        <v>-0.003285714285714286</v>
      </c>
      <c r="L28">
        <f>($F$32*27)+$F$33</f>
        <v>-0.012821428571428567</v>
      </c>
      <c r="M28">
        <f t="shared" si="3"/>
        <v>0.005821428571428567</v>
      </c>
    </row>
    <row r="29" spans="1:13" ht="12.75">
      <c r="A29">
        <v>0.148</v>
      </c>
      <c r="B29">
        <v>-3.534</v>
      </c>
      <c r="C29">
        <v>4.547</v>
      </c>
      <c r="D29">
        <v>1.689</v>
      </c>
      <c r="E29">
        <v>-0.003</v>
      </c>
      <c r="F29">
        <v>-0.008</v>
      </c>
      <c r="G29">
        <f t="shared" si="0"/>
        <v>0.008544003745317531</v>
      </c>
      <c r="H29">
        <f>($G$32*28)+$G$33</f>
        <v>0.008544003745317524</v>
      </c>
      <c r="I29">
        <f t="shared" si="1"/>
        <v>0</v>
      </c>
      <c r="J29">
        <f>($E$32*28)+$E$33</f>
        <v>-0.0030000000000000027</v>
      </c>
      <c r="K29">
        <f t="shared" si="2"/>
        <v>0</v>
      </c>
      <c r="L29">
        <f>($F$32*28)+$F$33</f>
        <v>-0.008000000000000007</v>
      </c>
      <c r="M29">
        <f t="shared" si="3"/>
        <v>0</v>
      </c>
    </row>
    <row r="31" spans="8:13" ht="12.75">
      <c r="H31" s="1" t="s">
        <v>2</v>
      </c>
      <c r="I31">
        <f>MIN(I1:I29)</f>
        <v>-0.0415466870748894</v>
      </c>
      <c r="J31" s="1" t="s">
        <v>2</v>
      </c>
      <c r="K31">
        <f>MIN(K1:K29)</f>
        <v>-0.04585714285714285</v>
      </c>
      <c r="L31" s="1" t="s">
        <v>2</v>
      </c>
      <c r="M31">
        <f>MIN(M1:M29)</f>
        <v>-0.055142857142857146</v>
      </c>
    </row>
    <row r="32" spans="4:13" ht="12.75">
      <c r="D32" t="s">
        <v>3</v>
      </c>
      <c r="E32">
        <f>(E29-E1)/28</f>
        <v>0.0027142857142857142</v>
      </c>
      <c r="F32">
        <f>(F29-F1)/28</f>
        <v>0.004821428571428571</v>
      </c>
      <c r="G32">
        <f>(G29-G1)/28</f>
        <v>-0.005529526438201343</v>
      </c>
      <c r="H32" s="1" t="s">
        <v>0</v>
      </c>
      <c r="I32">
        <f>MAX(I1:I31)</f>
        <v>0.050261576727129</v>
      </c>
      <c r="J32" s="1" t="s">
        <v>0</v>
      </c>
      <c r="K32">
        <f>MAX(K1:K31)</f>
        <v>0.05228571428571429</v>
      </c>
      <c r="L32" s="1" t="s">
        <v>0</v>
      </c>
      <c r="M32">
        <f>MAX(M1:M31)</f>
        <v>0.03889285714285713</v>
      </c>
    </row>
    <row r="33" spans="4:13" ht="12.75">
      <c r="D33" t="s">
        <v>4</v>
      </c>
      <c r="E33">
        <f>E1</f>
        <v>-0.079</v>
      </c>
      <c r="F33">
        <f>F1</f>
        <v>-0.143</v>
      </c>
      <c r="G33">
        <f>G1</f>
        <v>0.16337074401495513</v>
      </c>
      <c r="H33" s="1" t="s">
        <v>1</v>
      </c>
      <c r="I33">
        <f>STDEV(I1:I29)</f>
        <v>0.02720481803502126</v>
      </c>
      <c r="J33" s="1" t="s">
        <v>1</v>
      </c>
      <c r="K33">
        <f>STDEV(K1:K29)</f>
        <v>0.029785055692001836</v>
      </c>
      <c r="L33" s="1" t="s">
        <v>1</v>
      </c>
      <c r="M33">
        <f>STDEV(M1:M29)</f>
        <v>0.027670494213150584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-7.489</v>
      </c>
      <c r="C1">
        <v>4.547</v>
      </c>
      <c r="D1">
        <v>1.689</v>
      </c>
      <c r="E1">
        <v>-0.115</v>
      </c>
      <c r="F1">
        <v>-0.085</v>
      </c>
      <c r="G1">
        <f aca="true" t="shared" si="0" ref="G1:G29">SQRT(F1*F1+E1*E1)</f>
        <v>0.14300349646075092</v>
      </c>
      <c r="H1">
        <f>($G$32*0)+$G$33</f>
        <v>0.14300349646075092</v>
      </c>
      <c r="I1">
        <f aca="true" t="shared" si="1" ref="I1:I29">G1-H1</f>
        <v>0</v>
      </c>
      <c r="J1">
        <f>($E$32*0)+$E$33</f>
        <v>-0.115</v>
      </c>
      <c r="K1">
        <f aca="true" t="shared" si="2" ref="K1:K29">E1-J1</f>
        <v>0</v>
      </c>
      <c r="L1">
        <f>($F$32*0)+$F$33</f>
        <v>-0.085</v>
      </c>
      <c r="M1">
        <f aca="true" t="shared" si="3" ref="M1:M29">F1-L1</f>
        <v>0</v>
      </c>
    </row>
    <row r="2" spans="1:13" ht="12.75">
      <c r="A2">
        <v>0.148</v>
      </c>
      <c r="B2">
        <v>-6.352</v>
      </c>
      <c r="C2">
        <v>4.547</v>
      </c>
      <c r="D2">
        <v>1.689</v>
      </c>
      <c r="E2">
        <v>-0.147</v>
      </c>
      <c r="F2">
        <v>-0.108</v>
      </c>
      <c r="G2">
        <f t="shared" si="0"/>
        <v>0.18240888136272312</v>
      </c>
      <c r="H2">
        <f>($G$32*1)+$G$33</f>
        <v>0.13882754335932448</v>
      </c>
      <c r="I2">
        <f t="shared" si="1"/>
        <v>0.04358133800339864</v>
      </c>
      <c r="J2">
        <f>($E$32*1)+$E$33</f>
        <v>-0.11182142857142857</v>
      </c>
      <c r="K2">
        <f t="shared" si="2"/>
        <v>-0.03517857142857142</v>
      </c>
      <c r="L2">
        <f>($F$32*1)+$F$33</f>
        <v>-0.0820357142857143</v>
      </c>
      <c r="M2">
        <f t="shared" si="3"/>
        <v>-0.025964285714285704</v>
      </c>
    </row>
    <row r="3" spans="1:13" ht="12.75">
      <c r="A3">
        <v>0.148</v>
      </c>
      <c r="B3">
        <v>-5.966</v>
      </c>
      <c r="C3">
        <v>4.547</v>
      </c>
      <c r="D3">
        <v>1.689</v>
      </c>
      <c r="E3">
        <v>-0.179</v>
      </c>
      <c r="F3">
        <v>-0.104</v>
      </c>
      <c r="G3">
        <f t="shared" si="0"/>
        <v>0.20701932276963905</v>
      </c>
      <c r="H3">
        <f>($G$32*2)+$G$33</f>
        <v>0.13465159025789802</v>
      </c>
      <c r="I3">
        <f t="shared" si="1"/>
        <v>0.07236773251174103</v>
      </c>
      <c r="J3">
        <f>($E$32*2)+$E$33</f>
        <v>-0.10864285714285715</v>
      </c>
      <c r="K3">
        <f t="shared" si="2"/>
        <v>-0.07035714285714284</v>
      </c>
      <c r="L3">
        <f>($F$32*2)+$F$33</f>
        <v>-0.07907142857142857</v>
      </c>
      <c r="M3">
        <f t="shared" si="3"/>
        <v>-0.024928571428571425</v>
      </c>
    </row>
    <row r="4" spans="1:13" ht="12.75">
      <c r="A4">
        <v>0.148</v>
      </c>
      <c r="B4">
        <v>-6.699</v>
      </c>
      <c r="C4">
        <v>4.547</v>
      </c>
      <c r="D4">
        <v>1.689</v>
      </c>
      <c r="E4">
        <v>-0.192</v>
      </c>
      <c r="F4">
        <v>-0.111</v>
      </c>
      <c r="G4">
        <f t="shared" si="0"/>
        <v>0.22177691493931465</v>
      </c>
      <c r="H4">
        <f>($G$32*3)+$G$33</f>
        <v>0.1304756371564716</v>
      </c>
      <c r="I4">
        <f t="shared" si="1"/>
        <v>0.09130127778284305</v>
      </c>
      <c r="J4">
        <f>($E$32*3)+$E$33</f>
        <v>-0.10546428571428572</v>
      </c>
      <c r="K4">
        <f t="shared" si="2"/>
        <v>-0.08653571428571429</v>
      </c>
      <c r="L4">
        <f>($F$32*3)+$F$33</f>
        <v>-0.07610714285714286</v>
      </c>
      <c r="M4">
        <f t="shared" si="3"/>
        <v>-0.03489285714285714</v>
      </c>
    </row>
    <row r="5" spans="1:13" ht="12.75">
      <c r="A5">
        <v>0.148</v>
      </c>
      <c r="B5">
        <v>-4.732</v>
      </c>
      <c r="C5">
        <v>4.547</v>
      </c>
      <c r="D5">
        <v>1.689</v>
      </c>
      <c r="E5">
        <v>-0.183</v>
      </c>
      <c r="F5">
        <v>-0.095</v>
      </c>
      <c r="G5">
        <f t="shared" si="0"/>
        <v>0.2061892334725555</v>
      </c>
      <c r="H5">
        <f>($G$32*4)+$G$33</f>
        <v>0.12629968405504516</v>
      </c>
      <c r="I5">
        <f t="shared" si="1"/>
        <v>0.07988954941751034</v>
      </c>
      <c r="J5">
        <f>($E$32*4)+$E$33</f>
        <v>-0.10228571428571429</v>
      </c>
      <c r="K5">
        <f t="shared" si="2"/>
        <v>-0.08071428571428571</v>
      </c>
      <c r="L5">
        <f>($F$32*4)+$F$33</f>
        <v>-0.07314285714285715</v>
      </c>
      <c r="M5">
        <f t="shared" si="3"/>
        <v>-0.021857142857142853</v>
      </c>
    </row>
    <row r="6" spans="1:13" ht="12.75">
      <c r="A6">
        <v>0.148</v>
      </c>
      <c r="B6">
        <v>-4.776</v>
      </c>
      <c r="C6">
        <v>4.547</v>
      </c>
      <c r="D6">
        <v>1.689</v>
      </c>
      <c r="E6">
        <v>-0.17</v>
      </c>
      <c r="F6">
        <v>-0.08</v>
      </c>
      <c r="G6">
        <f t="shared" si="0"/>
        <v>0.18788294228055938</v>
      </c>
      <c r="H6">
        <f>($G$32*5)+$G$33</f>
        <v>0.12212373095361871</v>
      </c>
      <c r="I6">
        <f t="shared" si="1"/>
        <v>0.06575921132694067</v>
      </c>
      <c r="J6">
        <f>($E$32*5)+$E$33</f>
        <v>-0.09910714285714287</v>
      </c>
      <c r="K6">
        <f t="shared" si="2"/>
        <v>-0.07089285714285715</v>
      </c>
      <c r="L6">
        <f>($F$32*5)+$F$33</f>
        <v>-0.07017857142857144</v>
      </c>
      <c r="M6">
        <f t="shared" si="3"/>
        <v>-0.009821428571428564</v>
      </c>
    </row>
    <row r="7" spans="1:13" ht="12.75">
      <c r="A7">
        <v>0.148</v>
      </c>
      <c r="B7">
        <v>-5.728</v>
      </c>
      <c r="C7">
        <v>4.547</v>
      </c>
      <c r="D7">
        <v>1.689</v>
      </c>
      <c r="E7">
        <v>-0.161</v>
      </c>
      <c r="F7">
        <v>-0.069</v>
      </c>
      <c r="G7">
        <f t="shared" si="0"/>
        <v>0.1751627814348699</v>
      </c>
      <c r="H7">
        <f>($G$32*6)+$G$33</f>
        <v>0.11794777785219226</v>
      </c>
      <c r="I7">
        <f t="shared" si="1"/>
        <v>0.05721500358267764</v>
      </c>
      <c r="J7">
        <f>($E$32*6)+$E$33</f>
        <v>-0.09592857142857143</v>
      </c>
      <c r="K7">
        <f t="shared" si="2"/>
        <v>-0.06507142857142857</v>
      </c>
      <c r="L7">
        <f>($F$32*6)+$F$33</f>
        <v>-0.06721428571428573</v>
      </c>
      <c r="M7">
        <f t="shared" si="3"/>
        <v>-0.0017857142857142794</v>
      </c>
    </row>
    <row r="8" spans="1:13" ht="12.75">
      <c r="A8">
        <v>0.148</v>
      </c>
      <c r="B8">
        <v>-5.531</v>
      </c>
      <c r="C8">
        <v>4.547</v>
      </c>
      <c r="D8">
        <v>1.689</v>
      </c>
      <c r="E8">
        <v>-0.16</v>
      </c>
      <c r="F8">
        <v>-0.065</v>
      </c>
      <c r="G8">
        <f t="shared" si="0"/>
        <v>0.17269916039170544</v>
      </c>
      <c r="H8">
        <f>($G$32*7)+$G$33</f>
        <v>0.11377182475076583</v>
      </c>
      <c r="I8">
        <f t="shared" si="1"/>
        <v>0.058927335640939604</v>
      </c>
      <c r="J8">
        <f>($E$32*7)+$E$33</f>
        <v>-0.09275</v>
      </c>
      <c r="K8">
        <f t="shared" si="2"/>
        <v>-0.06725</v>
      </c>
      <c r="L8">
        <f>($F$32*7)+$F$33</f>
        <v>-0.06425</v>
      </c>
      <c r="M8">
        <f t="shared" si="3"/>
        <v>-0.0007500000000000007</v>
      </c>
    </row>
    <row r="9" spans="1:13" ht="12.75">
      <c r="A9">
        <v>0.148</v>
      </c>
      <c r="B9">
        <v>-5.309</v>
      </c>
      <c r="C9">
        <v>4.547</v>
      </c>
      <c r="D9">
        <v>1.689</v>
      </c>
      <c r="E9">
        <v>-0.137</v>
      </c>
      <c r="F9">
        <v>-0.084</v>
      </c>
      <c r="G9">
        <f t="shared" si="0"/>
        <v>0.16070158679988197</v>
      </c>
      <c r="H9">
        <f>($G$32*8)+$G$33</f>
        <v>0.1095958716493394</v>
      </c>
      <c r="I9">
        <f t="shared" si="1"/>
        <v>0.051105715150542574</v>
      </c>
      <c r="J9">
        <f>($E$32*8)+$E$33</f>
        <v>-0.08957142857142858</v>
      </c>
      <c r="K9">
        <f t="shared" si="2"/>
        <v>-0.04742857142857143</v>
      </c>
      <c r="L9">
        <f>($F$32*8)+$F$33</f>
        <v>-0.06128571428571429</v>
      </c>
      <c r="M9">
        <f t="shared" si="3"/>
        <v>-0.022714285714285715</v>
      </c>
    </row>
    <row r="10" spans="1:13" ht="12.75">
      <c r="A10">
        <v>0.148</v>
      </c>
      <c r="B10">
        <v>-4.595</v>
      </c>
      <c r="C10">
        <v>4.547</v>
      </c>
      <c r="D10">
        <v>1.689</v>
      </c>
      <c r="E10">
        <v>-0.113</v>
      </c>
      <c r="F10">
        <v>-0.071</v>
      </c>
      <c r="G10">
        <f t="shared" si="0"/>
        <v>0.13345411196362592</v>
      </c>
      <c r="H10">
        <f>($G$32*9)+$G$33</f>
        <v>0.10541991854791295</v>
      </c>
      <c r="I10">
        <f t="shared" si="1"/>
        <v>0.028034193415712963</v>
      </c>
      <c r="J10">
        <f>($E$32*9)+$E$33</f>
        <v>-0.08639285714285715</v>
      </c>
      <c r="K10">
        <f t="shared" si="2"/>
        <v>-0.026607142857142857</v>
      </c>
      <c r="L10">
        <f>($F$32*9)+$F$33</f>
        <v>-0.05832142857142858</v>
      </c>
      <c r="M10">
        <f t="shared" si="3"/>
        <v>-0.012678571428571414</v>
      </c>
    </row>
    <row r="11" spans="1:13" ht="12.75">
      <c r="A11">
        <v>0.148</v>
      </c>
      <c r="B11">
        <v>-4.786</v>
      </c>
      <c r="C11">
        <v>4.547</v>
      </c>
      <c r="D11">
        <v>1.689</v>
      </c>
      <c r="E11">
        <v>-0.13</v>
      </c>
      <c r="F11">
        <v>-0.068</v>
      </c>
      <c r="G11">
        <f t="shared" si="0"/>
        <v>0.14671059948074644</v>
      </c>
      <c r="H11">
        <f>($G$32*10)+$G$33</f>
        <v>0.1012439654464865</v>
      </c>
      <c r="I11">
        <f t="shared" si="1"/>
        <v>0.045466634034259934</v>
      </c>
      <c r="J11">
        <f>($E$32*10)+$E$33</f>
        <v>-0.08321428571428571</v>
      </c>
      <c r="K11">
        <f t="shared" si="2"/>
        <v>-0.04678571428571429</v>
      </c>
      <c r="L11">
        <f>($F$32*10)+$F$33</f>
        <v>-0.05535714285714286</v>
      </c>
      <c r="M11">
        <f t="shared" si="3"/>
        <v>-0.012642857142857143</v>
      </c>
    </row>
    <row r="12" spans="1:13" ht="12.75">
      <c r="A12">
        <v>0.148</v>
      </c>
      <c r="B12">
        <v>-4.298</v>
      </c>
      <c r="C12">
        <v>4.547</v>
      </c>
      <c r="D12">
        <v>1.689</v>
      </c>
      <c r="E12">
        <v>-0.113</v>
      </c>
      <c r="F12">
        <v>-0.025</v>
      </c>
      <c r="G12">
        <f t="shared" si="0"/>
        <v>0.11573245007343447</v>
      </c>
      <c r="H12">
        <f>($G$32*11)+$G$33</f>
        <v>0.09706801234506007</v>
      </c>
      <c r="I12">
        <f t="shared" si="1"/>
        <v>0.018664437728374395</v>
      </c>
      <c r="J12">
        <f>($E$32*11)+$E$33</f>
        <v>-0.0800357142857143</v>
      </c>
      <c r="K12">
        <f t="shared" si="2"/>
        <v>-0.03296428571428571</v>
      </c>
      <c r="L12">
        <f>($F$32*11)+$F$33</f>
        <v>-0.052392857142857144</v>
      </c>
      <c r="M12">
        <f t="shared" si="3"/>
        <v>0.027392857142857142</v>
      </c>
    </row>
    <row r="13" spans="1:13" ht="12.75">
      <c r="A13">
        <v>0.148</v>
      </c>
      <c r="B13">
        <v>-4.139</v>
      </c>
      <c r="C13">
        <v>4.547</v>
      </c>
      <c r="D13">
        <v>1.689</v>
      </c>
      <c r="E13">
        <v>-0.092</v>
      </c>
      <c r="F13">
        <v>-0.029</v>
      </c>
      <c r="G13">
        <f t="shared" si="0"/>
        <v>0.09646242791885346</v>
      </c>
      <c r="H13">
        <f>($G$32*12)+$G$33</f>
        <v>0.09289205924363363</v>
      </c>
      <c r="I13">
        <f t="shared" si="1"/>
        <v>0.003570368675219829</v>
      </c>
      <c r="J13">
        <f>($E$32*12)+$E$33</f>
        <v>-0.07685714285714286</v>
      </c>
      <c r="K13">
        <f t="shared" si="2"/>
        <v>-0.015142857142857138</v>
      </c>
      <c r="L13">
        <f>($F$32*12)+$F$33</f>
        <v>-0.04942857142857143</v>
      </c>
      <c r="M13">
        <f t="shared" si="3"/>
        <v>0.02042857142857143</v>
      </c>
    </row>
    <row r="14" spans="1:13" ht="12.75">
      <c r="A14">
        <v>0.148</v>
      </c>
      <c r="B14">
        <v>-1.097</v>
      </c>
      <c r="C14">
        <v>4.547</v>
      </c>
      <c r="D14">
        <v>1.689</v>
      </c>
      <c r="E14">
        <v>-0.084</v>
      </c>
      <c r="F14">
        <v>-0.047</v>
      </c>
      <c r="G14">
        <f t="shared" si="0"/>
        <v>0.09625487000666512</v>
      </c>
      <c r="H14">
        <f>($G$32*13)+$G$33</f>
        <v>0.08871610614220718</v>
      </c>
      <c r="I14">
        <f t="shared" si="1"/>
        <v>0.00753876386445794</v>
      </c>
      <c r="J14">
        <f>($E$32*13)+$E$33</f>
        <v>-0.07367857142857143</v>
      </c>
      <c r="K14">
        <f t="shared" si="2"/>
        <v>-0.010321428571428579</v>
      </c>
      <c r="L14">
        <f>($F$32*13)+$F$33</f>
        <v>-0.04646428571428572</v>
      </c>
      <c r="M14">
        <f t="shared" si="3"/>
        <v>-0.0005357142857142783</v>
      </c>
    </row>
    <row r="15" spans="1:13" ht="12.75">
      <c r="A15">
        <v>0.148</v>
      </c>
      <c r="B15">
        <v>0.612</v>
      </c>
      <c r="C15">
        <v>4.547</v>
      </c>
      <c r="D15">
        <v>1.689</v>
      </c>
      <c r="E15">
        <v>-0.09</v>
      </c>
      <c r="F15">
        <v>-0.063</v>
      </c>
      <c r="G15">
        <f t="shared" si="0"/>
        <v>0.10985900054160333</v>
      </c>
      <c r="H15">
        <f>($G$32*14)+$G$33</f>
        <v>0.08454015304078075</v>
      </c>
      <c r="I15">
        <f t="shared" si="1"/>
        <v>0.025318847500822583</v>
      </c>
      <c r="J15">
        <f>($E$32*14)+$E$33</f>
        <v>-0.07050000000000001</v>
      </c>
      <c r="K15">
        <f t="shared" si="2"/>
        <v>-0.01949999999999999</v>
      </c>
      <c r="L15">
        <f>($F$32*14)+$F$33</f>
        <v>-0.043500000000000004</v>
      </c>
      <c r="M15">
        <f t="shared" si="3"/>
        <v>-0.019499999999999997</v>
      </c>
    </row>
    <row r="16" spans="1:13" ht="12.75">
      <c r="A16">
        <v>0.148</v>
      </c>
      <c r="B16">
        <v>-1.228</v>
      </c>
      <c r="C16">
        <v>4.547</v>
      </c>
      <c r="D16">
        <v>1.689</v>
      </c>
      <c r="E16">
        <v>-0.073</v>
      </c>
      <c r="F16">
        <v>0.013</v>
      </c>
      <c r="G16">
        <f t="shared" si="0"/>
        <v>0.0741484996476665</v>
      </c>
      <c r="H16">
        <f>($G$32*15)+$G$33</f>
        <v>0.08036419993935431</v>
      </c>
      <c r="I16">
        <f t="shared" si="1"/>
        <v>-0.006215700291687817</v>
      </c>
      <c r="J16">
        <f>($E$32*15)+$E$33</f>
        <v>-0.06732142857142856</v>
      </c>
      <c r="K16">
        <f t="shared" si="2"/>
        <v>-0.005678571428571436</v>
      </c>
      <c r="L16">
        <f>($F$32*15)+$F$33</f>
        <v>-0.040535714285714286</v>
      </c>
      <c r="M16">
        <f t="shared" si="3"/>
        <v>0.053535714285714284</v>
      </c>
    </row>
    <row r="17" spans="1:13" ht="12.75">
      <c r="A17">
        <v>0.148</v>
      </c>
      <c r="B17">
        <v>-3.962</v>
      </c>
      <c r="C17">
        <v>4.547</v>
      </c>
      <c r="D17">
        <v>1.689</v>
      </c>
      <c r="E17">
        <v>-0.075</v>
      </c>
      <c r="F17">
        <v>0.064</v>
      </c>
      <c r="G17">
        <f t="shared" si="0"/>
        <v>0.09859513172565874</v>
      </c>
      <c r="H17">
        <f>($G$32*16)+$G$33</f>
        <v>0.07618824683792787</v>
      </c>
      <c r="I17">
        <f t="shared" si="1"/>
        <v>0.022406884887730877</v>
      </c>
      <c r="J17">
        <f>($E$32*16)+$E$33</f>
        <v>-0.06414285714285714</v>
      </c>
      <c r="K17">
        <f t="shared" si="2"/>
        <v>-0.010857142857142857</v>
      </c>
      <c r="L17">
        <f>($F$32*16)+$F$33</f>
        <v>-0.037571428571428575</v>
      </c>
      <c r="M17">
        <f t="shared" si="3"/>
        <v>0.10157142857142858</v>
      </c>
    </row>
    <row r="18" spans="1:13" ht="12.75">
      <c r="A18">
        <v>0.148</v>
      </c>
      <c r="B18">
        <v>-4.921</v>
      </c>
      <c r="C18">
        <v>4.547</v>
      </c>
      <c r="D18">
        <v>1.689</v>
      </c>
      <c r="E18">
        <v>-0.076</v>
      </c>
      <c r="F18">
        <v>0.042</v>
      </c>
      <c r="G18">
        <f t="shared" si="0"/>
        <v>0.08683317338436963</v>
      </c>
      <c r="H18">
        <f>($G$32*17)+$G$33</f>
        <v>0.07201229373650142</v>
      </c>
      <c r="I18">
        <f t="shared" si="1"/>
        <v>0.014820879647868213</v>
      </c>
      <c r="J18">
        <f>($E$32*17)+$E$33</f>
        <v>-0.060964285714285714</v>
      </c>
      <c r="K18">
        <f t="shared" si="2"/>
        <v>-0.015035714285714284</v>
      </c>
      <c r="L18">
        <f>($F$32*17)+$F$33</f>
        <v>-0.034607142857142864</v>
      </c>
      <c r="M18">
        <f t="shared" si="3"/>
        <v>0.07660714285714287</v>
      </c>
    </row>
    <row r="19" spans="1:13" ht="12.75">
      <c r="A19">
        <v>0.148</v>
      </c>
      <c r="B19">
        <v>-4.141</v>
      </c>
      <c r="C19">
        <v>4.547</v>
      </c>
      <c r="D19">
        <v>1.689</v>
      </c>
      <c r="E19">
        <v>-0.068</v>
      </c>
      <c r="F19">
        <v>0.019</v>
      </c>
      <c r="G19">
        <f t="shared" si="0"/>
        <v>0.07060453243241542</v>
      </c>
      <c r="H19">
        <f>($G$32*18)+$G$33</f>
        <v>0.06783634063507499</v>
      </c>
      <c r="I19">
        <f t="shared" si="1"/>
        <v>0.002768191797340433</v>
      </c>
      <c r="J19">
        <f>($E$32*18)+$E$33</f>
        <v>-0.05778571428571428</v>
      </c>
      <c r="K19">
        <f t="shared" si="2"/>
        <v>-0.010214285714285724</v>
      </c>
      <c r="L19">
        <f>($F$32*18)+$F$33</f>
        <v>-0.031642857142857146</v>
      </c>
      <c r="M19">
        <f t="shared" si="3"/>
        <v>0.05064285714285714</v>
      </c>
    </row>
    <row r="20" spans="1:13" ht="12.75">
      <c r="A20">
        <v>0.148</v>
      </c>
      <c r="B20">
        <v>0.505</v>
      </c>
      <c r="C20">
        <v>4.547</v>
      </c>
      <c r="D20">
        <v>1.689</v>
      </c>
      <c r="E20">
        <v>-0.05</v>
      </c>
      <c r="F20">
        <v>0.011</v>
      </c>
      <c r="G20">
        <f t="shared" si="0"/>
        <v>0.05119570294468082</v>
      </c>
      <c r="H20">
        <f>($G$32*19)+$G$33</f>
        <v>0.06366038753364854</v>
      </c>
      <c r="I20">
        <f t="shared" si="1"/>
        <v>-0.012464684588967719</v>
      </c>
      <c r="J20">
        <f>($E$32*19)+$E$33</f>
        <v>-0.054607142857142854</v>
      </c>
      <c r="K20">
        <f t="shared" si="2"/>
        <v>0.004607142857142851</v>
      </c>
      <c r="L20">
        <f>($F$32*19)+$F$33</f>
        <v>-0.02867857142857143</v>
      </c>
      <c r="M20">
        <f t="shared" si="3"/>
        <v>0.039678571428571424</v>
      </c>
    </row>
    <row r="21" spans="1:13" ht="12.75">
      <c r="A21">
        <v>0.148</v>
      </c>
      <c r="B21">
        <v>6.997</v>
      </c>
      <c r="C21">
        <v>4.547</v>
      </c>
      <c r="D21">
        <v>1.689</v>
      </c>
      <c r="E21">
        <v>-0.02</v>
      </c>
      <c r="F21">
        <v>0.011</v>
      </c>
      <c r="G21">
        <f t="shared" si="0"/>
        <v>0.022825424421026655</v>
      </c>
      <c r="H21">
        <f>($G$32*20)+$G$33</f>
        <v>0.05948443443222211</v>
      </c>
      <c r="I21">
        <f t="shared" si="1"/>
        <v>-0.03665901001119545</v>
      </c>
      <c r="J21">
        <f>($E$32*20)+$E$33</f>
        <v>-0.05142857142857142</v>
      </c>
      <c r="K21">
        <f t="shared" si="2"/>
        <v>0.03142857142857142</v>
      </c>
      <c r="L21">
        <f>($F$32*20)+$F$33</f>
        <v>-0.025714285714285717</v>
      </c>
      <c r="M21">
        <f t="shared" si="3"/>
        <v>0.03671428571428571</v>
      </c>
    </row>
    <row r="22" spans="1:13" ht="12.75">
      <c r="A22">
        <v>0.148</v>
      </c>
      <c r="B22">
        <v>2.81</v>
      </c>
      <c r="C22">
        <v>4.547</v>
      </c>
      <c r="D22">
        <v>1.689</v>
      </c>
      <c r="E22">
        <v>-0.009</v>
      </c>
      <c r="F22">
        <v>0.026</v>
      </c>
      <c r="G22">
        <f t="shared" si="0"/>
        <v>0.027513632984395207</v>
      </c>
      <c r="H22">
        <f>($G$32*21)+$G$33</f>
        <v>0.05530848133079566</v>
      </c>
      <c r="I22">
        <f t="shared" si="1"/>
        <v>-0.027794848346400454</v>
      </c>
      <c r="J22">
        <f>($E$32*21)+$E$33</f>
        <v>-0.04825</v>
      </c>
      <c r="K22">
        <f t="shared" si="2"/>
        <v>0.03925</v>
      </c>
      <c r="L22">
        <f>($F$32*21)+$F$33</f>
        <v>-0.022750000000000006</v>
      </c>
      <c r="M22">
        <f t="shared" si="3"/>
        <v>0.04875</v>
      </c>
    </row>
    <row r="23" spans="1:13" ht="12.75">
      <c r="A23">
        <v>0.148</v>
      </c>
      <c r="B23">
        <v>4.472</v>
      </c>
      <c r="C23">
        <v>4.547</v>
      </c>
      <c r="D23">
        <v>1.689</v>
      </c>
      <c r="E23">
        <v>-0.028</v>
      </c>
      <c r="F23">
        <v>0.031</v>
      </c>
      <c r="G23">
        <f t="shared" si="0"/>
        <v>0.041773197148410844</v>
      </c>
      <c r="H23">
        <f>($G$32*22)+$G$33</f>
        <v>0.05113252822936923</v>
      </c>
      <c r="I23">
        <f t="shared" si="1"/>
        <v>-0.009359331080958384</v>
      </c>
      <c r="J23">
        <f>($E$32*22)+$E$33</f>
        <v>-0.04507142857142857</v>
      </c>
      <c r="K23">
        <f t="shared" si="2"/>
        <v>0.017071428571428567</v>
      </c>
      <c r="L23">
        <f>($F$32*22)+$F$33</f>
        <v>-0.01978571428571428</v>
      </c>
      <c r="M23">
        <f t="shared" si="3"/>
        <v>0.05078571428571428</v>
      </c>
    </row>
    <row r="24" spans="1:13" ht="12.75">
      <c r="A24">
        <v>0.148</v>
      </c>
      <c r="B24">
        <v>3.192</v>
      </c>
      <c r="C24">
        <v>4.547</v>
      </c>
      <c r="D24">
        <v>1.689</v>
      </c>
      <c r="E24">
        <v>-0.026</v>
      </c>
      <c r="F24">
        <v>0.052</v>
      </c>
      <c r="G24">
        <f t="shared" si="0"/>
        <v>0.05813776741499453</v>
      </c>
      <c r="H24">
        <f>($G$32*23)+$G$33</f>
        <v>0.04695657512794278</v>
      </c>
      <c r="I24">
        <f t="shared" si="1"/>
        <v>0.01118119228705175</v>
      </c>
      <c r="J24">
        <f>($E$32*23)+$E$33</f>
        <v>-0.041892857142857134</v>
      </c>
      <c r="K24">
        <f t="shared" si="2"/>
        <v>0.015892857142857136</v>
      </c>
      <c r="L24">
        <f>($F$32*23)+$F$33</f>
        <v>-0.01682142857142857</v>
      </c>
      <c r="M24">
        <f t="shared" si="3"/>
        <v>0.06882142857142856</v>
      </c>
    </row>
    <row r="25" spans="1:13" ht="12.75">
      <c r="A25">
        <v>0.148</v>
      </c>
      <c r="B25">
        <v>3.77</v>
      </c>
      <c r="C25">
        <v>4.547</v>
      </c>
      <c r="D25">
        <v>1.689</v>
      </c>
      <c r="E25">
        <v>-0.025</v>
      </c>
      <c r="F25">
        <v>0.09</v>
      </c>
      <c r="G25">
        <f t="shared" si="0"/>
        <v>0.09340770846134702</v>
      </c>
      <c r="H25">
        <f>($G$32*24)+$G$33</f>
        <v>0.042780622026516335</v>
      </c>
      <c r="I25">
        <f t="shared" si="1"/>
        <v>0.05062708643483069</v>
      </c>
      <c r="J25">
        <f>($E$32*24)+$E$33</f>
        <v>-0.038714285714285715</v>
      </c>
      <c r="K25">
        <f t="shared" si="2"/>
        <v>0.013714285714285714</v>
      </c>
      <c r="L25">
        <f>($F$32*24)+$F$33</f>
        <v>-0.01385714285714286</v>
      </c>
      <c r="M25">
        <f t="shared" si="3"/>
        <v>0.10385714285714286</v>
      </c>
    </row>
    <row r="26" spans="1:13" ht="12.75">
      <c r="A26">
        <v>0.148</v>
      </c>
      <c r="B26">
        <v>2.975</v>
      </c>
      <c r="C26">
        <v>4.547</v>
      </c>
      <c r="D26">
        <v>1.689</v>
      </c>
      <c r="E26">
        <v>-0.017</v>
      </c>
      <c r="F26">
        <v>0.114</v>
      </c>
      <c r="G26">
        <f t="shared" si="0"/>
        <v>0.11526057435220423</v>
      </c>
      <c r="H26">
        <f>($G$32*25)+$G$33</f>
        <v>0.0386046689250899</v>
      </c>
      <c r="I26">
        <f t="shared" si="1"/>
        <v>0.07665590542711433</v>
      </c>
      <c r="J26">
        <f>($E$32*25)+$E$33</f>
        <v>-0.03553571428571428</v>
      </c>
      <c r="K26">
        <f t="shared" si="2"/>
        <v>0.01853571428571428</v>
      </c>
      <c r="L26">
        <f>($F$32*25)+$F$33</f>
        <v>-0.010892857142857149</v>
      </c>
      <c r="M26">
        <f t="shared" si="3"/>
        <v>0.12489285714285715</v>
      </c>
    </row>
    <row r="27" spans="1:13" ht="12.75">
      <c r="A27">
        <v>0.148</v>
      </c>
      <c r="B27">
        <v>2.514</v>
      </c>
      <c r="C27">
        <v>4.547</v>
      </c>
      <c r="D27">
        <v>1.689</v>
      </c>
      <c r="E27">
        <v>-0.016</v>
      </c>
      <c r="F27">
        <v>0.079</v>
      </c>
      <c r="G27">
        <f t="shared" si="0"/>
        <v>0.08060397012554654</v>
      </c>
      <c r="H27">
        <f>($G$32*26)+$G$33</f>
        <v>0.034428715823663456</v>
      </c>
      <c r="I27">
        <f t="shared" si="1"/>
        <v>0.04617525430188309</v>
      </c>
      <c r="J27">
        <f>($E$32*26)+$E$33</f>
        <v>-0.03235714285714285</v>
      </c>
      <c r="K27">
        <f t="shared" si="2"/>
        <v>0.016357142857142848</v>
      </c>
      <c r="L27">
        <f>($F$32*26)+$F$33</f>
        <v>-0.007928571428571438</v>
      </c>
      <c r="M27">
        <f t="shared" si="3"/>
        <v>0.08692857142857144</v>
      </c>
    </row>
    <row r="28" spans="1:13" ht="12.75">
      <c r="A28">
        <v>0.148</v>
      </c>
      <c r="B28">
        <v>3.132</v>
      </c>
      <c r="C28">
        <v>4.547</v>
      </c>
      <c r="D28">
        <v>1.689</v>
      </c>
      <c r="E28">
        <v>-0.013</v>
      </c>
      <c r="F28">
        <v>0.05</v>
      </c>
      <c r="G28">
        <f t="shared" si="0"/>
        <v>0.05166236541235796</v>
      </c>
      <c r="H28">
        <f>($G$32*27)+$G$33</f>
        <v>0.030252762722237023</v>
      </c>
      <c r="I28">
        <f t="shared" si="1"/>
        <v>0.02140960269012094</v>
      </c>
      <c r="J28">
        <f>($E$32*27)+$E$33</f>
        <v>-0.029178571428571415</v>
      </c>
      <c r="K28">
        <f t="shared" si="2"/>
        <v>0.016178571428571417</v>
      </c>
      <c r="L28">
        <f>($F$32*27)+$F$33</f>
        <v>-0.004964285714285713</v>
      </c>
      <c r="M28">
        <f t="shared" si="3"/>
        <v>0.054964285714285716</v>
      </c>
    </row>
    <row r="29" spans="1:13" ht="12.75">
      <c r="A29">
        <v>0.148</v>
      </c>
      <c r="B29">
        <v>-0.137</v>
      </c>
      <c r="C29">
        <v>4.547</v>
      </c>
      <c r="D29">
        <v>1.689</v>
      </c>
      <c r="E29">
        <v>-0.026</v>
      </c>
      <c r="F29">
        <v>-0.002</v>
      </c>
      <c r="G29">
        <f t="shared" si="0"/>
        <v>0.026076809620810593</v>
      </c>
      <c r="H29">
        <f>($G$32*28)+$G$33</f>
        <v>0.026076809620810576</v>
      </c>
      <c r="I29">
        <f t="shared" si="1"/>
        <v>0</v>
      </c>
      <c r="J29">
        <f>($E$32*28)+$E$33</f>
        <v>-0.025999999999999995</v>
      </c>
      <c r="K29">
        <f t="shared" si="2"/>
        <v>0</v>
      </c>
      <c r="L29">
        <f>($F$32*28)+$F$33</f>
        <v>-0.0020000000000000018</v>
      </c>
      <c r="M29">
        <f t="shared" si="3"/>
        <v>0</v>
      </c>
    </row>
    <row r="31" spans="8:13" ht="12.75">
      <c r="H31" s="1" t="s">
        <v>2</v>
      </c>
      <c r="I31">
        <f>MIN(I1:I29)</f>
        <v>-0.03665901001119545</v>
      </c>
      <c r="J31" s="1" t="s">
        <v>2</v>
      </c>
      <c r="K31">
        <f>MIN(K1:K29)</f>
        <v>-0.08653571428571429</v>
      </c>
      <c r="L31" s="1" t="s">
        <v>2</v>
      </c>
      <c r="M31">
        <f>MIN(M1:M29)</f>
        <v>-0.03489285714285714</v>
      </c>
    </row>
    <row r="32" spans="4:13" ht="12.75">
      <c r="D32" t="s">
        <v>3</v>
      </c>
      <c r="E32">
        <f>(E29-E1)/28</f>
        <v>0.003178571428571429</v>
      </c>
      <c r="F32">
        <f>(F29-F1)/28</f>
        <v>0.0029642857142857144</v>
      </c>
      <c r="G32">
        <f>(G29-G1)/28</f>
        <v>-0.004175953101426441</v>
      </c>
      <c r="H32" s="1" t="s">
        <v>0</v>
      </c>
      <c r="I32">
        <f>MAX(I1:I31)</f>
        <v>0.09130127778284305</v>
      </c>
      <c r="J32" s="1" t="s">
        <v>0</v>
      </c>
      <c r="K32">
        <f>MAX(K1:K31)</f>
        <v>0.03925</v>
      </c>
      <c r="L32" s="1" t="s">
        <v>0</v>
      </c>
      <c r="M32">
        <f>MAX(M1:M31)</f>
        <v>0.12489285714285715</v>
      </c>
    </row>
    <row r="33" spans="4:13" ht="12.75">
      <c r="D33" t="s">
        <v>4</v>
      </c>
      <c r="E33">
        <f>E1</f>
        <v>-0.115</v>
      </c>
      <c r="F33">
        <f>F1</f>
        <v>-0.085</v>
      </c>
      <c r="G33">
        <f>G1</f>
        <v>0.14300349646075092</v>
      </c>
      <c r="H33" s="1" t="s">
        <v>1</v>
      </c>
      <c r="I33">
        <f>STDEV(I1:I29)</f>
        <v>0.033559896098760277</v>
      </c>
      <c r="J33" s="1" t="s">
        <v>1</v>
      </c>
      <c r="K33">
        <f>STDEV(K1:K29)</f>
        <v>0.0355425727346936</v>
      </c>
      <c r="L33" s="1" t="s">
        <v>1</v>
      </c>
      <c r="M33">
        <f>STDEV(M1:M29)</f>
        <v>0.04507224462151485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-7.493</v>
      </c>
      <c r="C1">
        <v>4.547</v>
      </c>
      <c r="D1">
        <v>1.689</v>
      </c>
      <c r="E1">
        <v>-0.184</v>
      </c>
      <c r="F1">
        <v>-0.146</v>
      </c>
      <c r="G1">
        <f aca="true" t="shared" si="0" ref="G1:G29">SQRT(F1*F1+E1*E1)</f>
        <v>0.23488720697390056</v>
      </c>
      <c r="H1">
        <f>($G$32*0)+$G$33</f>
        <v>0.23488720697390056</v>
      </c>
      <c r="I1">
        <f aca="true" t="shared" si="1" ref="I1:I29">G1-H1</f>
        <v>0</v>
      </c>
      <c r="J1">
        <f>($E$32*0)+$E$33</f>
        <v>-0.184</v>
      </c>
      <c r="K1">
        <f aca="true" t="shared" si="2" ref="K1:K29">E1-J1</f>
        <v>0</v>
      </c>
      <c r="L1">
        <f>($F$32*0)+$F$33</f>
        <v>-0.146</v>
      </c>
      <c r="M1">
        <f aca="true" t="shared" si="3" ref="M1:M29">F1-L1</f>
        <v>0</v>
      </c>
    </row>
    <row r="2" spans="1:13" ht="12.75">
      <c r="A2">
        <v>0.148</v>
      </c>
      <c r="B2">
        <v>-8.166</v>
      </c>
      <c r="C2">
        <v>4.547</v>
      </c>
      <c r="D2">
        <v>1.689</v>
      </c>
      <c r="E2">
        <v>-0.271</v>
      </c>
      <c r="F2">
        <v>-0.201</v>
      </c>
      <c r="G2">
        <f t="shared" si="0"/>
        <v>0.33740480138848056</v>
      </c>
      <c r="H2">
        <f>($G$32*1)+$G$33</f>
        <v>0.22834207951042415</v>
      </c>
      <c r="I2">
        <f t="shared" si="1"/>
        <v>0.1090627218780564</v>
      </c>
      <c r="J2">
        <f>($E$32*1)+$E$33</f>
        <v>-0.17914285714285713</v>
      </c>
      <c r="K2">
        <f t="shared" si="2"/>
        <v>-0.09185714285714289</v>
      </c>
      <c r="L2">
        <f>($F$32*1)+$F$33</f>
        <v>-0.1414642857142857</v>
      </c>
      <c r="M2">
        <f t="shared" si="3"/>
        <v>-0.0595357142857143</v>
      </c>
    </row>
    <row r="3" spans="1:13" ht="12.75">
      <c r="A3">
        <v>0.148</v>
      </c>
      <c r="B3">
        <v>-7.051</v>
      </c>
      <c r="C3">
        <v>4.547</v>
      </c>
      <c r="D3">
        <v>1.689</v>
      </c>
      <c r="E3">
        <v>-0.272</v>
      </c>
      <c r="F3">
        <v>-0.185</v>
      </c>
      <c r="G3">
        <f t="shared" si="0"/>
        <v>0.3289513641862578</v>
      </c>
      <c r="H3">
        <f>($G$32*2)+$G$33</f>
        <v>0.22179695204694774</v>
      </c>
      <c r="I3">
        <f t="shared" si="1"/>
        <v>0.10715441213931007</v>
      </c>
      <c r="J3">
        <f>($E$32*2)+$E$33</f>
        <v>-0.1742857142857143</v>
      </c>
      <c r="K3">
        <f t="shared" si="2"/>
        <v>-0.09771428571428573</v>
      </c>
      <c r="L3">
        <f>($F$32*2)+$F$33</f>
        <v>-0.13692857142857143</v>
      </c>
      <c r="M3">
        <f t="shared" si="3"/>
        <v>-0.04807142857142857</v>
      </c>
    </row>
    <row r="4" spans="1:13" ht="12.75">
      <c r="A4">
        <v>0.148</v>
      </c>
      <c r="B4">
        <v>-6.361</v>
      </c>
      <c r="C4">
        <v>4.547</v>
      </c>
      <c r="D4">
        <v>1.689</v>
      </c>
      <c r="E4">
        <v>-0.216</v>
      </c>
      <c r="F4">
        <v>-0.149</v>
      </c>
      <c r="G4">
        <f t="shared" si="0"/>
        <v>0.2624061737078608</v>
      </c>
      <c r="H4">
        <f>($G$32*3)+$G$33</f>
        <v>0.21525182458347134</v>
      </c>
      <c r="I4">
        <f t="shared" si="1"/>
        <v>0.047154349124389455</v>
      </c>
      <c r="J4">
        <f>($E$32*3)+$E$33</f>
        <v>-0.16942857142857143</v>
      </c>
      <c r="K4">
        <f t="shared" si="2"/>
        <v>-0.04657142857142857</v>
      </c>
      <c r="L4">
        <f>($F$32*3)+$F$33</f>
        <v>-0.13239285714285715</v>
      </c>
      <c r="M4">
        <f t="shared" si="3"/>
        <v>-0.016607142857142848</v>
      </c>
    </row>
    <row r="5" spans="1:13" ht="12.75">
      <c r="A5">
        <v>0.148</v>
      </c>
      <c r="B5">
        <v>-6.117</v>
      </c>
      <c r="C5">
        <v>4.547</v>
      </c>
      <c r="D5">
        <v>1.689</v>
      </c>
      <c r="E5">
        <v>-0.149</v>
      </c>
      <c r="F5">
        <v>-0.103</v>
      </c>
      <c r="G5">
        <f t="shared" si="0"/>
        <v>0.1811353085403285</v>
      </c>
      <c r="H5">
        <f>($G$32*4)+$G$33</f>
        <v>0.20870669711999493</v>
      </c>
      <c r="I5">
        <f t="shared" si="1"/>
        <v>-0.027571388579666428</v>
      </c>
      <c r="J5">
        <f>($E$32*4)+$E$33</f>
        <v>-0.16457142857142856</v>
      </c>
      <c r="K5">
        <f t="shared" si="2"/>
        <v>0.01557142857142857</v>
      </c>
      <c r="L5">
        <f>($F$32*4)+$F$33</f>
        <v>-0.12785714285714284</v>
      </c>
      <c r="M5">
        <f t="shared" si="3"/>
        <v>0.02485714285714284</v>
      </c>
    </row>
    <row r="6" spans="1:13" ht="12.75">
      <c r="A6">
        <v>0.148</v>
      </c>
      <c r="B6">
        <v>-5.884</v>
      </c>
      <c r="C6">
        <v>4.547</v>
      </c>
      <c r="D6">
        <v>1.689</v>
      </c>
      <c r="E6">
        <v>-0.161</v>
      </c>
      <c r="F6">
        <v>-0.115</v>
      </c>
      <c r="G6">
        <f t="shared" si="0"/>
        <v>0.19785348114198043</v>
      </c>
      <c r="H6">
        <f>($G$32*5)+$G$33</f>
        <v>0.20216156965651855</v>
      </c>
      <c r="I6">
        <f t="shared" si="1"/>
        <v>-0.004308088514538122</v>
      </c>
      <c r="J6">
        <f>($E$32*5)+$E$33</f>
        <v>-0.1597142857142857</v>
      </c>
      <c r="K6">
        <f t="shared" si="2"/>
        <v>-0.0012857142857143067</v>
      </c>
      <c r="L6">
        <f>($F$32*5)+$F$33</f>
        <v>-0.12332142857142855</v>
      </c>
      <c r="M6">
        <f t="shared" si="3"/>
        <v>0.008321428571428549</v>
      </c>
    </row>
    <row r="7" spans="1:13" ht="12.75">
      <c r="A7">
        <v>0.148</v>
      </c>
      <c r="B7">
        <v>-6.077</v>
      </c>
      <c r="C7">
        <v>4.547</v>
      </c>
      <c r="D7">
        <v>1.689</v>
      </c>
      <c r="E7">
        <v>-0.176</v>
      </c>
      <c r="F7">
        <v>-0.12</v>
      </c>
      <c r="G7">
        <f t="shared" si="0"/>
        <v>0.21301643129110956</v>
      </c>
      <c r="H7">
        <f>($G$32*6)+$G$33</f>
        <v>0.19561644219304214</v>
      </c>
      <c r="I7">
        <f t="shared" si="1"/>
        <v>0.01739998909806742</v>
      </c>
      <c r="J7">
        <f>($E$32*6)+$E$33</f>
        <v>-0.15485714285714286</v>
      </c>
      <c r="K7">
        <f t="shared" si="2"/>
        <v>-0.02114285714285713</v>
      </c>
      <c r="L7">
        <f>($F$32*6)+$F$33</f>
        <v>-0.11878571428571427</v>
      </c>
      <c r="M7">
        <f t="shared" si="3"/>
        <v>-0.0012142857142857233</v>
      </c>
    </row>
    <row r="8" spans="1:13" ht="12.75">
      <c r="A8">
        <v>0.148</v>
      </c>
      <c r="B8">
        <v>-7.035</v>
      </c>
      <c r="C8">
        <v>4.547</v>
      </c>
      <c r="D8">
        <v>1.689</v>
      </c>
      <c r="E8">
        <v>-0.164</v>
      </c>
      <c r="F8">
        <v>-0.128</v>
      </c>
      <c r="G8">
        <f t="shared" si="0"/>
        <v>0.2080384579831335</v>
      </c>
      <c r="H8">
        <f>($G$32*7)+$G$33</f>
        <v>0.18907131472956573</v>
      </c>
      <c r="I8">
        <f t="shared" si="1"/>
        <v>0.01896714325356777</v>
      </c>
      <c r="J8">
        <f>($E$32*7)+$E$33</f>
        <v>-0.15</v>
      </c>
      <c r="K8">
        <f t="shared" si="2"/>
        <v>-0.014000000000000012</v>
      </c>
      <c r="L8">
        <f>($F$32*7)+$F$33</f>
        <v>-0.11424999999999999</v>
      </c>
      <c r="M8">
        <f t="shared" si="3"/>
        <v>-0.013750000000000012</v>
      </c>
    </row>
    <row r="9" spans="1:13" ht="12.75">
      <c r="A9">
        <v>0.148</v>
      </c>
      <c r="B9">
        <v>-6.924</v>
      </c>
      <c r="C9">
        <v>4.547</v>
      </c>
      <c r="D9">
        <v>1.689</v>
      </c>
      <c r="E9">
        <v>-0.121</v>
      </c>
      <c r="F9">
        <v>-0.148</v>
      </c>
      <c r="G9">
        <f t="shared" si="0"/>
        <v>0.1911674658512792</v>
      </c>
      <c r="H9">
        <f>($G$32*8)+$G$33</f>
        <v>0.18252618726608932</v>
      </c>
      <c r="I9">
        <f t="shared" si="1"/>
        <v>0.008641278585189871</v>
      </c>
      <c r="J9">
        <f>($E$32*8)+$E$33</f>
        <v>-0.14514285714285713</v>
      </c>
      <c r="K9">
        <f t="shared" si="2"/>
        <v>0.024142857142857133</v>
      </c>
      <c r="L9">
        <f>($F$32*8)+$F$33</f>
        <v>-0.10971428571428571</v>
      </c>
      <c r="M9">
        <f t="shared" si="3"/>
        <v>-0.038285714285714284</v>
      </c>
    </row>
    <row r="10" spans="1:13" ht="12.75">
      <c r="A10">
        <v>0.148</v>
      </c>
      <c r="B10">
        <v>-6.486</v>
      </c>
      <c r="C10">
        <v>4.547</v>
      </c>
      <c r="D10">
        <v>1.689</v>
      </c>
      <c r="E10">
        <v>-0.11</v>
      </c>
      <c r="F10">
        <v>-0.13</v>
      </c>
      <c r="G10">
        <f t="shared" si="0"/>
        <v>0.17029386365926402</v>
      </c>
      <c r="H10">
        <f>($G$32*9)+$G$33</f>
        <v>0.17598105980261292</v>
      </c>
      <c r="I10">
        <f t="shared" si="1"/>
        <v>-0.005687196143348894</v>
      </c>
      <c r="J10">
        <f>($E$32*9)+$E$33</f>
        <v>-0.1402857142857143</v>
      </c>
      <c r="K10">
        <f t="shared" si="2"/>
        <v>0.03028571428571429</v>
      </c>
      <c r="L10">
        <f>($F$32*9)+$F$33</f>
        <v>-0.10517857142857141</v>
      </c>
      <c r="M10">
        <f t="shared" si="3"/>
        <v>-0.02482142857142859</v>
      </c>
    </row>
    <row r="11" spans="1:13" ht="12.75">
      <c r="A11">
        <v>0.148</v>
      </c>
      <c r="B11">
        <v>-6.188</v>
      </c>
      <c r="C11">
        <v>4.547</v>
      </c>
      <c r="D11">
        <v>1.689</v>
      </c>
      <c r="E11">
        <v>-0.162</v>
      </c>
      <c r="F11">
        <v>-0.114</v>
      </c>
      <c r="G11">
        <f t="shared" si="0"/>
        <v>0.19809088823063012</v>
      </c>
      <c r="H11">
        <f>($G$32*10)+$G$33</f>
        <v>0.1694359323391365</v>
      </c>
      <c r="I11">
        <f t="shared" si="1"/>
        <v>0.02865495589149361</v>
      </c>
      <c r="J11">
        <f>($E$32*10)+$E$33</f>
        <v>-0.13542857142857143</v>
      </c>
      <c r="K11">
        <f t="shared" si="2"/>
        <v>-0.02657142857142858</v>
      </c>
      <c r="L11">
        <f>($F$32*10)+$F$33</f>
        <v>-0.10064285714285713</v>
      </c>
      <c r="M11">
        <f t="shared" si="3"/>
        <v>-0.013357142857142873</v>
      </c>
    </row>
    <row r="12" spans="1:13" ht="12.75">
      <c r="A12">
        <v>0.148</v>
      </c>
      <c r="B12">
        <v>-7.033</v>
      </c>
      <c r="C12">
        <v>4.547</v>
      </c>
      <c r="D12">
        <v>1.689</v>
      </c>
      <c r="E12">
        <v>-0.186</v>
      </c>
      <c r="F12">
        <v>-0.1</v>
      </c>
      <c r="G12">
        <f t="shared" si="0"/>
        <v>0.21117765033260505</v>
      </c>
      <c r="H12">
        <f>($G$32*11)+$G$33</f>
        <v>0.1628908048756601</v>
      </c>
      <c r="I12">
        <f t="shared" si="1"/>
        <v>0.04828684545694495</v>
      </c>
      <c r="J12">
        <f>($E$32*11)+$E$33</f>
        <v>-0.13057142857142856</v>
      </c>
      <c r="K12">
        <f t="shared" si="2"/>
        <v>-0.05542857142857144</v>
      </c>
      <c r="L12">
        <f>($F$32*11)+$F$33</f>
        <v>-0.09610714285714284</v>
      </c>
      <c r="M12">
        <f t="shared" si="3"/>
        <v>-0.00389285714285717</v>
      </c>
    </row>
    <row r="13" spans="1:13" ht="12.75">
      <c r="A13">
        <v>0.148</v>
      </c>
      <c r="B13">
        <v>-5.699</v>
      </c>
      <c r="C13">
        <v>4.547</v>
      </c>
      <c r="D13">
        <v>1.689</v>
      </c>
      <c r="E13">
        <v>-0.128</v>
      </c>
      <c r="F13">
        <v>-0.073</v>
      </c>
      <c r="G13">
        <f t="shared" si="0"/>
        <v>0.14735331689514153</v>
      </c>
      <c r="H13">
        <f>($G$32*12)+$G$33</f>
        <v>0.1563456774121837</v>
      </c>
      <c r="I13">
        <f t="shared" si="1"/>
        <v>-0.008992360517042164</v>
      </c>
      <c r="J13">
        <f>($E$32*12)+$E$33</f>
        <v>-0.12571428571428572</v>
      </c>
      <c r="K13">
        <f t="shared" si="2"/>
        <v>-0.00228571428571428</v>
      </c>
      <c r="L13">
        <f>($F$32*12)+$F$33</f>
        <v>-0.09157142857142855</v>
      </c>
      <c r="M13">
        <f t="shared" si="3"/>
        <v>0.018571428571428558</v>
      </c>
    </row>
    <row r="14" spans="1:13" ht="12.75">
      <c r="A14">
        <v>0.148</v>
      </c>
      <c r="B14">
        <v>-5.6</v>
      </c>
      <c r="C14">
        <v>4.547</v>
      </c>
      <c r="D14">
        <v>1.689</v>
      </c>
      <c r="E14">
        <v>-0.083</v>
      </c>
      <c r="F14">
        <v>-0.093</v>
      </c>
      <c r="G14">
        <f t="shared" si="0"/>
        <v>0.12465151423067432</v>
      </c>
      <c r="H14">
        <f>($G$32*13)+$G$33</f>
        <v>0.14980054994870728</v>
      </c>
      <c r="I14">
        <f t="shared" si="1"/>
        <v>-0.025149035718032967</v>
      </c>
      <c r="J14">
        <f>($E$32*13)+$E$33</f>
        <v>-0.12085714285714284</v>
      </c>
      <c r="K14">
        <f t="shared" si="2"/>
        <v>0.03785714285714284</v>
      </c>
      <c r="L14">
        <f>($F$32*13)+$F$33</f>
        <v>-0.08703571428571427</v>
      </c>
      <c r="M14">
        <f t="shared" si="3"/>
        <v>-0.0059642857142857275</v>
      </c>
    </row>
    <row r="15" spans="1:13" ht="12.75">
      <c r="A15">
        <v>0.148</v>
      </c>
      <c r="B15">
        <v>-6.63</v>
      </c>
      <c r="C15">
        <v>4.547</v>
      </c>
      <c r="D15">
        <v>1.689</v>
      </c>
      <c r="E15">
        <v>-0.102</v>
      </c>
      <c r="F15">
        <v>-0.105</v>
      </c>
      <c r="G15">
        <f t="shared" si="0"/>
        <v>0.14638647478507022</v>
      </c>
      <c r="H15">
        <f>($G$32*14)+$G$33</f>
        <v>0.14325542248523088</v>
      </c>
      <c r="I15">
        <f t="shared" si="1"/>
        <v>0.003131052299839343</v>
      </c>
      <c r="J15">
        <f>($E$32*14)+$E$33</f>
        <v>-0.11599999999999999</v>
      </c>
      <c r="K15">
        <f t="shared" si="2"/>
        <v>0.013999999999999999</v>
      </c>
      <c r="L15">
        <f>($F$32*14)+$F$33</f>
        <v>-0.08249999999999999</v>
      </c>
      <c r="M15">
        <f t="shared" si="3"/>
        <v>-0.022500000000000006</v>
      </c>
    </row>
    <row r="16" spans="1:13" ht="12.75">
      <c r="A16">
        <v>0.148</v>
      </c>
      <c r="B16">
        <v>-7.628</v>
      </c>
      <c r="C16">
        <v>4.547</v>
      </c>
      <c r="D16">
        <v>1.689</v>
      </c>
      <c r="E16">
        <v>-0.149</v>
      </c>
      <c r="F16">
        <v>-0.071</v>
      </c>
      <c r="G16">
        <f t="shared" si="0"/>
        <v>0.16505150711217392</v>
      </c>
      <c r="H16">
        <f>($G$32*15)+$G$33</f>
        <v>0.13671029502175447</v>
      </c>
      <c r="I16">
        <f t="shared" si="1"/>
        <v>0.028341212090419454</v>
      </c>
      <c r="J16">
        <f>($E$32*15)+$E$33</f>
        <v>-0.11114285714285713</v>
      </c>
      <c r="K16">
        <f t="shared" si="2"/>
        <v>-0.03785714285714287</v>
      </c>
      <c r="L16">
        <f>($F$32*15)+$F$33</f>
        <v>-0.0779642857142857</v>
      </c>
      <c r="M16">
        <f t="shared" si="3"/>
        <v>0.006964285714285701</v>
      </c>
    </row>
    <row r="17" spans="1:13" ht="12.75">
      <c r="A17">
        <v>0.148</v>
      </c>
      <c r="B17">
        <v>-7.706</v>
      </c>
      <c r="C17">
        <v>4.547</v>
      </c>
      <c r="D17">
        <v>1.689</v>
      </c>
      <c r="E17">
        <v>-0.164</v>
      </c>
      <c r="F17">
        <v>-0.042</v>
      </c>
      <c r="G17">
        <f t="shared" si="0"/>
        <v>0.1692926460304759</v>
      </c>
      <c r="H17">
        <f>($G$32*16)+$G$33</f>
        <v>0.13016516755827806</v>
      </c>
      <c r="I17">
        <f t="shared" si="1"/>
        <v>0.03912747847219783</v>
      </c>
      <c r="J17">
        <f>($E$32*16)+$E$33</f>
        <v>-0.10628571428571428</v>
      </c>
      <c r="K17">
        <f t="shared" si="2"/>
        <v>-0.05771428571428573</v>
      </c>
      <c r="L17">
        <f>($F$32*16)+$F$33</f>
        <v>-0.07342857142857141</v>
      </c>
      <c r="M17">
        <f t="shared" si="3"/>
        <v>0.03142857142857141</v>
      </c>
    </row>
    <row r="18" spans="1:13" ht="12.75">
      <c r="A18">
        <v>0.148</v>
      </c>
      <c r="B18">
        <v>-8.003</v>
      </c>
      <c r="C18">
        <v>4.547</v>
      </c>
      <c r="D18">
        <v>1.689</v>
      </c>
      <c r="E18">
        <v>-0.074</v>
      </c>
      <c r="F18">
        <v>-0.059</v>
      </c>
      <c r="G18">
        <f t="shared" si="0"/>
        <v>0.09464142856064674</v>
      </c>
      <c r="H18">
        <f>($G$32*17)+$G$33</f>
        <v>0.12362004009480167</v>
      </c>
      <c r="I18">
        <f t="shared" si="1"/>
        <v>-0.02897861153415493</v>
      </c>
      <c r="J18">
        <f>($E$32*17)+$E$33</f>
        <v>-0.10142857142857142</v>
      </c>
      <c r="K18">
        <f t="shared" si="2"/>
        <v>0.027428571428571427</v>
      </c>
      <c r="L18">
        <f>($F$32*17)+$F$33</f>
        <v>-0.06889285714285713</v>
      </c>
      <c r="M18">
        <f t="shared" si="3"/>
        <v>0.009892857142857134</v>
      </c>
    </row>
    <row r="19" spans="1:13" ht="12.75">
      <c r="A19">
        <v>0.148</v>
      </c>
      <c r="B19">
        <v>-6.141</v>
      </c>
      <c r="C19">
        <v>4.547</v>
      </c>
      <c r="D19">
        <v>1.689</v>
      </c>
      <c r="E19">
        <v>-0.005</v>
      </c>
      <c r="F19">
        <v>-0.086</v>
      </c>
      <c r="G19">
        <f t="shared" si="0"/>
        <v>0.08614522621712709</v>
      </c>
      <c r="H19">
        <f>($G$32*18)+$G$33</f>
        <v>0.11707491263132526</v>
      </c>
      <c r="I19">
        <f t="shared" si="1"/>
        <v>-0.030929686414198174</v>
      </c>
      <c r="J19">
        <f>($E$32*18)+$E$33</f>
        <v>-0.09657142857142856</v>
      </c>
      <c r="K19">
        <f t="shared" si="2"/>
        <v>0.09157142857142855</v>
      </c>
      <c r="L19">
        <f>($F$32*18)+$F$33</f>
        <v>-0.06435714285714284</v>
      </c>
      <c r="M19">
        <f t="shared" si="3"/>
        <v>-0.021642857142857158</v>
      </c>
    </row>
    <row r="20" spans="1:13" ht="12.75">
      <c r="A20">
        <v>0.148</v>
      </c>
      <c r="B20">
        <v>-3.835</v>
      </c>
      <c r="C20">
        <v>4.547</v>
      </c>
      <c r="D20">
        <v>1.689</v>
      </c>
      <c r="E20">
        <v>-0.041</v>
      </c>
      <c r="F20">
        <v>-0.022</v>
      </c>
      <c r="G20">
        <f t="shared" si="0"/>
        <v>0.04652956049652737</v>
      </c>
      <c r="H20">
        <f>($G$32*19)+$G$33</f>
        <v>0.11052978516784887</v>
      </c>
      <c r="I20">
        <f t="shared" si="1"/>
        <v>-0.06400022467132149</v>
      </c>
      <c r="J20">
        <f>($E$32*19)+$E$33</f>
        <v>-0.0917142857142857</v>
      </c>
      <c r="K20">
        <f t="shared" si="2"/>
        <v>0.050714285714285705</v>
      </c>
      <c r="L20">
        <f>($F$32*19)+$F$33</f>
        <v>-0.05982142857142855</v>
      </c>
      <c r="M20">
        <f t="shared" si="3"/>
        <v>0.037821428571428554</v>
      </c>
    </row>
    <row r="21" spans="1:13" ht="12.75">
      <c r="A21">
        <v>0.148</v>
      </c>
      <c r="B21">
        <v>-4.943</v>
      </c>
      <c r="C21">
        <v>4.547</v>
      </c>
      <c r="D21">
        <v>1.689</v>
      </c>
      <c r="E21">
        <v>-0.059</v>
      </c>
      <c r="F21">
        <v>-0.002</v>
      </c>
      <c r="G21">
        <f t="shared" si="0"/>
        <v>0.059033888572581766</v>
      </c>
      <c r="H21">
        <f>($G$32*20)+$G$33</f>
        <v>0.10398465770437246</v>
      </c>
      <c r="I21">
        <f t="shared" si="1"/>
        <v>-0.04495076913179069</v>
      </c>
      <c r="J21">
        <f>($E$32*20)+$E$33</f>
        <v>-0.08685714285714284</v>
      </c>
      <c r="K21">
        <f t="shared" si="2"/>
        <v>0.027857142857142844</v>
      </c>
      <c r="L21">
        <f>($F$32*20)+$F$33</f>
        <v>-0.05528571428571427</v>
      </c>
      <c r="M21">
        <f t="shared" si="3"/>
        <v>0.05328571428571427</v>
      </c>
    </row>
    <row r="22" spans="1:13" ht="12.75">
      <c r="A22">
        <v>0.148</v>
      </c>
      <c r="B22">
        <v>-4.091</v>
      </c>
      <c r="C22">
        <v>4.547</v>
      </c>
      <c r="D22">
        <v>1.689</v>
      </c>
      <c r="E22">
        <v>-0.03</v>
      </c>
      <c r="F22">
        <v>0.007</v>
      </c>
      <c r="G22">
        <f t="shared" si="0"/>
        <v>0.030805843601498725</v>
      </c>
      <c r="H22">
        <f>($G$32*21)+$G$33</f>
        <v>0.09743953024089605</v>
      </c>
      <c r="I22">
        <f t="shared" si="1"/>
        <v>-0.06663368663939732</v>
      </c>
      <c r="J22">
        <f>($E$32*21)+$E$33</f>
        <v>-0.08199999999999999</v>
      </c>
      <c r="K22">
        <f t="shared" si="2"/>
        <v>0.05199999999999999</v>
      </c>
      <c r="L22">
        <f>($F$32*21)+$F$33</f>
        <v>-0.050749999999999976</v>
      </c>
      <c r="M22">
        <f t="shared" si="3"/>
        <v>0.057749999999999975</v>
      </c>
    </row>
    <row r="23" spans="1:13" ht="12.75">
      <c r="A23">
        <v>0.148</v>
      </c>
      <c r="B23">
        <v>-3.584</v>
      </c>
      <c r="C23">
        <v>4.547</v>
      </c>
      <c r="D23">
        <v>1.689</v>
      </c>
      <c r="E23">
        <v>0</v>
      </c>
      <c r="F23">
        <v>0</v>
      </c>
      <c r="G23">
        <f t="shared" si="0"/>
        <v>0</v>
      </c>
      <c r="H23">
        <f>($G$32*22)+$G$33</f>
        <v>0.09089440277741964</v>
      </c>
      <c r="I23">
        <f t="shared" si="1"/>
        <v>-0.09089440277741964</v>
      </c>
      <c r="J23">
        <f>($E$32*22)+$E$33</f>
        <v>-0.07714285714285712</v>
      </c>
      <c r="K23">
        <f t="shared" si="2"/>
        <v>0.07714285714285712</v>
      </c>
      <c r="L23">
        <f>($F$32*22)+$F$33</f>
        <v>-0.046214285714285694</v>
      </c>
      <c r="M23">
        <f t="shared" si="3"/>
        <v>0.046214285714285694</v>
      </c>
    </row>
    <row r="24" spans="1:13" ht="12.75">
      <c r="A24">
        <v>0.148</v>
      </c>
      <c r="B24">
        <v>-3.195</v>
      </c>
      <c r="C24">
        <v>4.547</v>
      </c>
      <c r="D24">
        <v>1.689</v>
      </c>
      <c r="E24">
        <v>-0.026</v>
      </c>
      <c r="F24">
        <v>0.034</v>
      </c>
      <c r="G24">
        <f t="shared" si="0"/>
        <v>0.0428018691180654</v>
      </c>
      <c r="H24">
        <f>($G$32*23)+$G$33</f>
        <v>0.08434927531394323</v>
      </c>
      <c r="I24">
        <f t="shared" si="1"/>
        <v>-0.04154740619587784</v>
      </c>
      <c r="J24">
        <f>($E$32*23)+$E$33</f>
        <v>-0.07228571428571427</v>
      </c>
      <c r="K24">
        <f t="shared" si="2"/>
        <v>0.04628571428571428</v>
      </c>
      <c r="L24">
        <f>($F$32*23)+$F$33</f>
        <v>-0.04167857142857141</v>
      </c>
      <c r="M24">
        <f t="shared" si="3"/>
        <v>0.07567857142857141</v>
      </c>
    </row>
    <row r="25" spans="1:13" ht="12.75">
      <c r="A25">
        <v>0.148</v>
      </c>
      <c r="B25">
        <v>-3.918</v>
      </c>
      <c r="C25">
        <v>4.547</v>
      </c>
      <c r="D25">
        <v>1.689</v>
      </c>
      <c r="E25">
        <v>-0.084</v>
      </c>
      <c r="F25">
        <v>0.097</v>
      </c>
      <c r="G25">
        <f t="shared" si="0"/>
        <v>0.12831601614763452</v>
      </c>
      <c r="H25">
        <f>($G$32*24)+$G$33</f>
        <v>0.07780414785046683</v>
      </c>
      <c r="I25">
        <f t="shared" si="1"/>
        <v>0.050511868297167695</v>
      </c>
      <c r="J25">
        <f>($E$32*24)+$E$33</f>
        <v>-0.06742857142857142</v>
      </c>
      <c r="K25">
        <f t="shared" si="2"/>
        <v>-0.016571428571428584</v>
      </c>
      <c r="L25">
        <f>($F$32*24)+$F$33</f>
        <v>-0.037142857142857116</v>
      </c>
      <c r="M25">
        <f t="shared" si="3"/>
        <v>0.13414285714285712</v>
      </c>
    </row>
    <row r="26" spans="1:13" ht="12.75">
      <c r="A26">
        <v>0.148</v>
      </c>
      <c r="B26">
        <v>-3.906</v>
      </c>
      <c r="C26">
        <v>4.547</v>
      </c>
      <c r="D26">
        <v>1.689</v>
      </c>
      <c r="E26">
        <v>-0.113</v>
      </c>
      <c r="F26">
        <v>0.135</v>
      </c>
      <c r="G26">
        <f t="shared" si="0"/>
        <v>0.17605112893702216</v>
      </c>
      <c r="H26">
        <f>($G$32*25)+$G$33</f>
        <v>0.07125902038699042</v>
      </c>
      <c r="I26">
        <f t="shared" si="1"/>
        <v>0.10479210855003174</v>
      </c>
      <c r="J26">
        <f>($E$32*25)+$E$33</f>
        <v>-0.06257142857142856</v>
      </c>
      <c r="K26">
        <f t="shared" si="2"/>
        <v>-0.05042857142857145</v>
      </c>
      <c r="L26">
        <f>($F$32*25)+$F$33</f>
        <v>-0.032607142857142835</v>
      </c>
      <c r="M26">
        <f t="shared" si="3"/>
        <v>0.16760714285714284</v>
      </c>
    </row>
    <row r="27" spans="1:13" ht="12.75">
      <c r="A27">
        <v>0.148</v>
      </c>
      <c r="B27">
        <v>-5.322</v>
      </c>
      <c r="C27">
        <v>4.547</v>
      </c>
      <c r="D27">
        <v>1.689</v>
      </c>
      <c r="E27">
        <v>-0.097</v>
      </c>
      <c r="F27">
        <v>0.116</v>
      </c>
      <c r="G27">
        <f t="shared" si="0"/>
        <v>0.15121177202850314</v>
      </c>
      <c r="H27">
        <f>($G$32*26)+$G$33</f>
        <v>0.06471389292351401</v>
      </c>
      <c r="I27">
        <f t="shared" si="1"/>
        <v>0.08649787910498913</v>
      </c>
      <c r="J27">
        <f>($E$32*26)+$E$33</f>
        <v>-0.05771428571428569</v>
      </c>
      <c r="K27">
        <f t="shared" si="2"/>
        <v>-0.03928571428571431</v>
      </c>
      <c r="L27">
        <f>($F$32*26)+$F$33</f>
        <v>-0.028071428571428553</v>
      </c>
      <c r="M27">
        <f t="shared" si="3"/>
        <v>0.14407142857142857</v>
      </c>
    </row>
    <row r="28" spans="1:13" ht="12.75">
      <c r="A28">
        <v>0.148</v>
      </c>
      <c r="B28">
        <v>-4.497</v>
      </c>
      <c r="C28">
        <v>4.547</v>
      </c>
      <c r="D28">
        <v>1.689</v>
      </c>
      <c r="E28">
        <v>-0.047</v>
      </c>
      <c r="F28">
        <v>0.035</v>
      </c>
      <c r="G28">
        <f t="shared" si="0"/>
        <v>0.05860034129593445</v>
      </c>
      <c r="H28">
        <f>($G$32*27)+$G$33</f>
        <v>0.05816876546003763</v>
      </c>
      <c r="I28">
        <f t="shared" si="1"/>
        <v>0.0004315758358968205</v>
      </c>
      <c r="J28">
        <f>($E$32*27)+$E$33</f>
        <v>-0.05285714285714285</v>
      </c>
      <c r="K28">
        <f t="shared" si="2"/>
        <v>0.005857142857142852</v>
      </c>
      <c r="L28">
        <f>($F$32*27)+$F$33</f>
        <v>-0.02353571428571427</v>
      </c>
      <c r="M28">
        <f t="shared" si="3"/>
        <v>0.058535714285714274</v>
      </c>
    </row>
    <row r="29" spans="1:13" ht="12.75">
      <c r="A29">
        <v>0.148</v>
      </c>
      <c r="B29">
        <v>-4.597</v>
      </c>
      <c r="C29">
        <v>4.547</v>
      </c>
      <c r="D29">
        <v>1.689</v>
      </c>
      <c r="E29">
        <v>-0.048</v>
      </c>
      <c r="F29">
        <v>-0.019</v>
      </c>
      <c r="G29">
        <f t="shared" si="0"/>
        <v>0.05162363799656122</v>
      </c>
      <c r="H29">
        <f>($G$32*28)+$G$33</f>
        <v>0.05162363799656122</v>
      </c>
      <c r="I29">
        <f t="shared" si="1"/>
        <v>0</v>
      </c>
      <c r="J29">
        <f>($E$32*28)+$E$33</f>
        <v>-0.04799999999999999</v>
      </c>
      <c r="K29">
        <f t="shared" si="2"/>
        <v>0</v>
      </c>
      <c r="L29">
        <f>($F$32*28)+$F$33</f>
        <v>-0.01899999999999999</v>
      </c>
      <c r="M29">
        <f t="shared" si="3"/>
        <v>0</v>
      </c>
    </row>
    <row r="31" spans="8:13" ht="12.75">
      <c r="H31" s="1" t="s">
        <v>2</v>
      </c>
      <c r="I31">
        <f>MIN(I1:I29)</f>
        <v>-0.09089440277741964</v>
      </c>
      <c r="J31" s="1" t="s">
        <v>2</v>
      </c>
      <c r="K31">
        <f>MIN(K1:K29)</f>
        <v>-0.09771428571428573</v>
      </c>
      <c r="L31" s="1" t="s">
        <v>2</v>
      </c>
      <c r="M31">
        <f>MIN(M1:M29)</f>
        <v>-0.0595357142857143</v>
      </c>
    </row>
    <row r="32" spans="4:13" ht="12.75">
      <c r="D32" t="s">
        <v>3</v>
      </c>
      <c r="E32">
        <f>(E29-E1)/28</f>
        <v>0.004857142857142858</v>
      </c>
      <c r="F32">
        <f>(F29-F1)/28</f>
        <v>0.004535714285714286</v>
      </c>
      <c r="G32">
        <f>(G29-G1)/28</f>
        <v>-0.006545127463476405</v>
      </c>
      <c r="H32" s="1" t="s">
        <v>0</v>
      </c>
      <c r="I32">
        <f>MAX(I1:I31)</f>
        <v>0.1090627218780564</v>
      </c>
      <c r="J32" s="1" t="s">
        <v>0</v>
      </c>
      <c r="K32">
        <f>MAX(K1:K31)</f>
        <v>0.09157142857142855</v>
      </c>
      <c r="L32" s="1" t="s">
        <v>0</v>
      </c>
      <c r="M32">
        <f>MAX(M1:M31)</f>
        <v>0.16760714285714284</v>
      </c>
    </row>
    <row r="33" spans="4:13" ht="12.75">
      <c r="D33" t="s">
        <v>4</v>
      </c>
      <c r="E33">
        <f>E1</f>
        <v>-0.184</v>
      </c>
      <c r="F33">
        <f>F1</f>
        <v>-0.146</v>
      </c>
      <c r="G33">
        <f>G1</f>
        <v>0.23488720697390056</v>
      </c>
      <c r="H33" s="1" t="s">
        <v>1</v>
      </c>
      <c r="I33">
        <f>STDEV(I1:I29)</f>
        <v>0.05155098202102895</v>
      </c>
      <c r="J33" s="1" t="s">
        <v>1</v>
      </c>
      <c r="K33">
        <f>STDEV(K1:K29)</f>
        <v>0.04639933145190428</v>
      </c>
      <c r="L33" s="1" t="s">
        <v>1</v>
      </c>
      <c r="M33">
        <f>STDEV(M1:M29)</f>
        <v>0.055054676815901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33"/>
  <sheetViews>
    <sheetView zoomScale="75" zoomScaleNormal="75" workbookViewId="0" topLeftCell="A1">
      <selection activeCell="M1" sqref="M1:M29"/>
    </sheetView>
  </sheetViews>
  <sheetFormatPr defaultColWidth="9.140625" defaultRowHeight="12.75"/>
  <sheetData>
    <row r="1" spans="1:13" ht="12.75">
      <c r="A1">
        <v>0.148</v>
      </c>
      <c r="B1">
        <v>-7.575</v>
      </c>
      <c r="C1">
        <v>4.547</v>
      </c>
      <c r="D1">
        <v>1.689</v>
      </c>
      <c r="E1">
        <v>-0.083</v>
      </c>
      <c r="F1">
        <v>-0.189</v>
      </c>
      <c r="G1">
        <f aca="true" t="shared" si="0" ref="G1:G29">SQRT(F1*F1+E1*E1)</f>
        <v>0.20642189806316577</v>
      </c>
      <c r="H1">
        <f>($G$32*0)+$G$33</f>
        <v>0.20642189806316577</v>
      </c>
      <c r="I1">
        <f aca="true" t="shared" si="1" ref="I1:I29">G1-H1</f>
        <v>0</v>
      </c>
      <c r="J1">
        <f>($E$32*0)+$E$33</f>
        <v>-0.083</v>
      </c>
      <c r="K1">
        <f aca="true" t="shared" si="2" ref="K1:K29">E1-J1</f>
        <v>0</v>
      </c>
      <c r="L1">
        <f>($F$32*0)+$F$33</f>
        <v>-0.189</v>
      </c>
      <c r="M1">
        <f aca="true" t="shared" si="3" ref="M1:M29">F1-L1</f>
        <v>0</v>
      </c>
    </row>
    <row r="2" spans="1:13" ht="12.75">
      <c r="A2">
        <v>0.148</v>
      </c>
      <c r="B2">
        <v>-7.164</v>
      </c>
      <c r="C2">
        <v>4.547</v>
      </c>
      <c r="D2">
        <v>1.689</v>
      </c>
      <c r="E2">
        <v>-0.11</v>
      </c>
      <c r="F2">
        <v>-0.199</v>
      </c>
      <c r="G2">
        <f t="shared" si="0"/>
        <v>0.22737853900489377</v>
      </c>
      <c r="H2">
        <f>($G$32*1)+$G$33</f>
        <v>0.2010753518341223</v>
      </c>
      <c r="I2">
        <f t="shared" si="1"/>
        <v>0.026303187170771458</v>
      </c>
      <c r="J2">
        <f>($E$32*1)+$E$33</f>
        <v>-0.08035714285714286</v>
      </c>
      <c r="K2">
        <f t="shared" si="2"/>
        <v>-0.029642857142857137</v>
      </c>
      <c r="L2">
        <f>($F$32*1)+$F$33</f>
        <v>-0.18425</v>
      </c>
      <c r="M2">
        <f t="shared" si="3"/>
        <v>-0.014750000000000013</v>
      </c>
    </row>
    <row r="3" spans="1:13" ht="12.75">
      <c r="A3">
        <v>0.148</v>
      </c>
      <c r="B3">
        <v>-6.848</v>
      </c>
      <c r="C3">
        <v>4.547</v>
      </c>
      <c r="D3">
        <v>1.689</v>
      </c>
      <c r="E3">
        <v>-0.129</v>
      </c>
      <c r="F3">
        <v>-0.198</v>
      </c>
      <c r="G3">
        <f t="shared" si="0"/>
        <v>0.23631546711969575</v>
      </c>
      <c r="H3">
        <f>($G$32*2)+$G$33</f>
        <v>0.19572880560507885</v>
      </c>
      <c r="I3">
        <f t="shared" si="1"/>
        <v>0.0405866615146169</v>
      </c>
      <c r="J3">
        <f>($E$32*2)+$E$33</f>
        <v>-0.07771428571428572</v>
      </c>
      <c r="K3">
        <f t="shared" si="2"/>
        <v>-0.05128571428571428</v>
      </c>
      <c r="L3">
        <f>($F$32*2)+$F$33</f>
        <v>-0.1795</v>
      </c>
      <c r="M3">
        <f t="shared" si="3"/>
        <v>-0.018500000000000016</v>
      </c>
    </row>
    <row r="4" spans="1:13" ht="12.75">
      <c r="A4">
        <v>0.148</v>
      </c>
      <c r="B4">
        <v>-6.188</v>
      </c>
      <c r="C4">
        <v>4.547</v>
      </c>
      <c r="D4">
        <v>1.689</v>
      </c>
      <c r="E4">
        <v>-0.108</v>
      </c>
      <c r="F4">
        <v>-0.161</v>
      </c>
      <c r="G4">
        <f t="shared" si="0"/>
        <v>0.19386851214160591</v>
      </c>
      <c r="H4">
        <f>($G$32*3)+$G$33</f>
        <v>0.1903822593760354</v>
      </c>
      <c r="I4">
        <f t="shared" si="1"/>
        <v>0.003486252765570519</v>
      </c>
      <c r="J4">
        <f>($E$32*3)+$E$33</f>
        <v>-0.07507142857142857</v>
      </c>
      <c r="K4">
        <f t="shared" si="2"/>
        <v>-0.03292857142857143</v>
      </c>
      <c r="L4">
        <f>($F$32*3)+$F$33</f>
        <v>-0.17475000000000002</v>
      </c>
      <c r="M4">
        <f t="shared" si="3"/>
        <v>0.013750000000000012</v>
      </c>
    </row>
    <row r="5" spans="1:13" ht="12.75">
      <c r="A5">
        <v>0.148</v>
      </c>
      <c r="B5">
        <v>-5.824</v>
      </c>
      <c r="C5">
        <v>4.547</v>
      </c>
      <c r="D5">
        <v>1.689</v>
      </c>
      <c r="E5">
        <v>-0.088</v>
      </c>
      <c r="F5">
        <v>-0.144</v>
      </c>
      <c r="G5">
        <f t="shared" si="0"/>
        <v>0.1687601848778319</v>
      </c>
      <c r="H5">
        <f>($G$32*4)+$G$33</f>
        <v>0.18503571314699194</v>
      </c>
      <c r="I5">
        <f t="shared" si="1"/>
        <v>-0.01627552826916004</v>
      </c>
      <c r="J5">
        <f>($E$32*4)+$E$33</f>
        <v>-0.07242857142857143</v>
      </c>
      <c r="K5">
        <f t="shared" si="2"/>
        <v>-0.01557142857142857</v>
      </c>
      <c r="L5">
        <f>($F$32*4)+$F$33</f>
        <v>-0.17</v>
      </c>
      <c r="M5">
        <f t="shared" si="3"/>
        <v>0.026000000000000023</v>
      </c>
    </row>
    <row r="6" spans="1:13" ht="12.75">
      <c r="A6">
        <v>0.148</v>
      </c>
      <c r="B6">
        <v>-5.29</v>
      </c>
      <c r="C6">
        <v>4.547</v>
      </c>
      <c r="D6">
        <v>1.689</v>
      </c>
      <c r="E6">
        <v>-0.041</v>
      </c>
      <c r="F6">
        <v>-0.18</v>
      </c>
      <c r="G6">
        <f t="shared" si="0"/>
        <v>0.18461040057374883</v>
      </c>
      <c r="H6">
        <f>($G$32*5)+$G$33</f>
        <v>0.17968916691794848</v>
      </c>
      <c r="I6">
        <f t="shared" si="1"/>
        <v>0.0049212336558003555</v>
      </c>
      <c r="J6">
        <f>($E$32*5)+$E$33</f>
        <v>-0.06978571428571428</v>
      </c>
      <c r="K6">
        <f t="shared" si="2"/>
        <v>0.028785714285714283</v>
      </c>
      <c r="L6">
        <f>($F$32*5)+$F$33</f>
        <v>-0.16525</v>
      </c>
      <c r="M6">
        <f t="shared" si="3"/>
        <v>-0.014749999999999985</v>
      </c>
    </row>
    <row r="7" spans="1:13" ht="12.75">
      <c r="A7">
        <v>0.148</v>
      </c>
      <c r="B7">
        <v>-5.079</v>
      </c>
      <c r="C7">
        <v>4.547</v>
      </c>
      <c r="D7">
        <v>1.689</v>
      </c>
      <c r="E7">
        <v>-0.04</v>
      </c>
      <c r="F7">
        <v>-0.176</v>
      </c>
      <c r="G7">
        <f t="shared" si="0"/>
        <v>0.1804882267628556</v>
      </c>
      <c r="H7">
        <f>($G$32*6)+$G$33</f>
        <v>0.17434262068890502</v>
      </c>
      <c r="I7">
        <f t="shared" si="1"/>
        <v>0.0061456060739505936</v>
      </c>
      <c r="J7">
        <f>($E$32*6)+$E$33</f>
        <v>-0.06714285714285714</v>
      </c>
      <c r="K7">
        <f t="shared" si="2"/>
        <v>0.027142857142857142</v>
      </c>
      <c r="L7">
        <f>($F$32*6)+$F$33</f>
        <v>-0.1605</v>
      </c>
      <c r="M7">
        <f t="shared" si="3"/>
        <v>-0.015499999999999986</v>
      </c>
    </row>
    <row r="8" spans="1:13" ht="12.75">
      <c r="A8">
        <v>0.148</v>
      </c>
      <c r="B8">
        <v>-5.384</v>
      </c>
      <c r="C8">
        <v>4.547</v>
      </c>
      <c r="D8">
        <v>1.689</v>
      </c>
      <c r="E8">
        <v>-0.071</v>
      </c>
      <c r="F8">
        <v>-0.189</v>
      </c>
      <c r="G8">
        <f t="shared" si="0"/>
        <v>0.20189601283829256</v>
      </c>
      <c r="H8">
        <f>($G$32*7)+$G$33</f>
        <v>0.16899607445986156</v>
      </c>
      <c r="I8">
        <f t="shared" si="1"/>
        <v>0.032899938378431</v>
      </c>
      <c r="J8">
        <f>($E$32*7)+$E$33</f>
        <v>-0.0645</v>
      </c>
      <c r="K8">
        <f t="shared" si="2"/>
        <v>-0.006499999999999992</v>
      </c>
      <c r="L8">
        <f>($F$32*7)+$F$33</f>
        <v>-0.15575</v>
      </c>
      <c r="M8">
        <f t="shared" si="3"/>
        <v>-0.03325</v>
      </c>
    </row>
    <row r="9" spans="1:13" ht="12.75">
      <c r="A9">
        <v>0.148</v>
      </c>
      <c r="B9">
        <v>-5.243</v>
      </c>
      <c r="C9">
        <v>4.547</v>
      </c>
      <c r="D9">
        <v>1.689</v>
      </c>
      <c r="E9">
        <v>-0.049</v>
      </c>
      <c r="F9">
        <v>-0.216</v>
      </c>
      <c r="G9">
        <f t="shared" si="0"/>
        <v>0.22148814866714653</v>
      </c>
      <c r="H9">
        <f>($G$32*8)+$G$33</f>
        <v>0.1636495282308181</v>
      </c>
      <c r="I9">
        <f t="shared" si="1"/>
        <v>0.057838620436328425</v>
      </c>
      <c r="J9">
        <f>($E$32*8)+$E$33</f>
        <v>-0.06185714285714286</v>
      </c>
      <c r="K9">
        <f t="shared" si="2"/>
        <v>0.012857142857142859</v>
      </c>
      <c r="L9">
        <f>($F$32*8)+$F$33</f>
        <v>-0.151</v>
      </c>
      <c r="M9">
        <f t="shared" si="3"/>
        <v>-0.065</v>
      </c>
    </row>
    <row r="10" spans="1:13" ht="12.75">
      <c r="A10">
        <v>0.148</v>
      </c>
      <c r="B10">
        <v>-5.33</v>
      </c>
      <c r="C10">
        <v>4.547</v>
      </c>
      <c r="D10">
        <v>1.689</v>
      </c>
      <c r="E10">
        <v>-0.064</v>
      </c>
      <c r="F10">
        <v>-0.223</v>
      </c>
      <c r="G10">
        <f t="shared" si="0"/>
        <v>0.23200215516240363</v>
      </c>
      <c r="H10">
        <f>($G$32*9)+$G$33</f>
        <v>0.15830298200177464</v>
      </c>
      <c r="I10">
        <f t="shared" si="1"/>
        <v>0.07369917316062899</v>
      </c>
      <c r="J10">
        <f>($E$32*9)+$E$33</f>
        <v>-0.05921428571428571</v>
      </c>
      <c r="K10">
        <f t="shared" si="2"/>
        <v>-0.004785714285714289</v>
      </c>
      <c r="L10">
        <f>($F$32*9)+$F$33</f>
        <v>-0.14625</v>
      </c>
      <c r="M10">
        <f t="shared" si="3"/>
        <v>-0.07675000000000001</v>
      </c>
    </row>
    <row r="11" spans="1:13" ht="12.75">
      <c r="A11">
        <v>0.148</v>
      </c>
      <c r="B11">
        <v>-5.445</v>
      </c>
      <c r="C11">
        <v>4.547</v>
      </c>
      <c r="D11">
        <v>1.689</v>
      </c>
      <c r="E11">
        <v>-0.114</v>
      </c>
      <c r="F11">
        <v>-0.206</v>
      </c>
      <c r="G11">
        <f t="shared" si="0"/>
        <v>0.23544001359157282</v>
      </c>
      <c r="H11">
        <f>($G$32*10)+$G$33</f>
        <v>0.1529564357727312</v>
      </c>
      <c r="I11">
        <f t="shared" si="1"/>
        <v>0.08248357781884164</v>
      </c>
      <c r="J11">
        <f>($E$32*10)+$E$33</f>
        <v>-0.05657142857142857</v>
      </c>
      <c r="K11">
        <f t="shared" si="2"/>
        <v>-0.05742857142857143</v>
      </c>
      <c r="L11">
        <f>($F$32*10)+$F$33</f>
        <v>-0.14150000000000001</v>
      </c>
      <c r="M11">
        <f t="shared" si="3"/>
        <v>-0.06449999999999997</v>
      </c>
    </row>
    <row r="12" spans="1:13" ht="12.75">
      <c r="A12">
        <v>0.148</v>
      </c>
      <c r="B12">
        <v>-7.483</v>
      </c>
      <c r="C12">
        <v>4.547</v>
      </c>
      <c r="D12">
        <v>1.689</v>
      </c>
      <c r="E12">
        <v>-0.108</v>
      </c>
      <c r="F12">
        <v>-0.2</v>
      </c>
      <c r="G12">
        <f t="shared" si="0"/>
        <v>0.22729716232280597</v>
      </c>
      <c r="H12">
        <f>($G$32*11)+$G$33</f>
        <v>0.14760988954368773</v>
      </c>
      <c r="I12">
        <f t="shared" si="1"/>
        <v>0.07968727277911825</v>
      </c>
      <c r="J12">
        <f>($E$32*11)+$E$33</f>
        <v>-0.05392857142857142</v>
      </c>
      <c r="K12">
        <f t="shared" si="2"/>
        <v>-0.054071428571428576</v>
      </c>
      <c r="L12">
        <f>($F$32*11)+$F$33</f>
        <v>-0.13675</v>
      </c>
      <c r="M12">
        <f t="shared" si="3"/>
        <v>-0.06325</v>
      </c>
    </row>
    <row r="13" spans="1:13" ht="12.75">
      <c r="A13">
        <v>0.148</v>
      </c>
      <c r="B13">
        <v>-6.738</v>
      </c>
      <c r="C13">
        <v>4.547</v>
      </c>
      <c r="D13">
        <v>1.689</v>
      </c>
      <c r="E13">
        <v>-0.042</v>
      </c>
      <c r="F13">
        <v>-0.226</v>
      </c>
      <c r="G13">
        <f t="shared" si="0"/>
        <v>0.22986952821111373</v>
      </c>
      <c r="H13">
        <f>($G$32*12)+$G$33</f>
        <v>0.14226334331464427</v>
      </c>
      <c r="I13">
        <f t="shared" si="1"/>
        <v>0.08760618489646946</v>
      </c>
      <c r="J13">
        <f>($E$32*12)+$E$33</f>
        <v>-0.05128571428571428</v>
      </c>
      <c r="K13">
        <f t="shared" si="2"/>
        <v>0.009285714285714279</v>
      </c>
      <c r="L13">
        <f>($F$32*12)+$F$33</f>
        <v>-0.132</v>
      </c>
      <c r="M13">
        <f t="shared" si="3"/>
        <v>-0.094</v>
      </c>
    </row>
    <row r="14" spans="1:13" ht="12.75">
      <c r="A14">
        <v>0.148</v>
      </c>
      <c r="B14">
        <v>-6.719</v>
      </c>
      <c r="C14">
        <v>4.547</v>
      </c>
      <c r="D14">
        <v>1.689</v>
      </c>
      <c r="E14">
        <v>-0.005</v>
      </c>
      <c r="F14">
        <v>-0.234</v>
      </c>
      <c r="G14">
        <f t="shared" si="0"/>
        <v>0.23405341270744165</v>
      </c>
      <c r="H14">
        <f>($G$32*13)+$G$33</f>
        <v>0.1369167970856008</v>
      </c>
      <c r="I14">
        <f t="shared" si="1"/>
        <v>0.09713661562184084</v>
      </c>
      <c r="J14">
        <f>($E$32*13)+$E$33</f>
        <v>-0.04864285714285714</v>
      </c>
      <c r="K14">
        <f t="shared" si="2"/>
        <v>0.04364285714285714</v>
      </c>
      <c r="L14">
        <f>($F$32*13)+$F$33</f>
        <v>-0.12725</v>
      </c>
      <c r="M14">
        <f t="shared" si="3"/>
        <v>-0.10675000000000001</v>
      </c>
    </row>
    <row r="15" spans="1:13" ht="12.75">
      <c r="A15">
        <v>0.148</v>
      </c>
      <c r="B15">
        <v>-7.297</v>
      </c>
      <c r="C15">
        <v>4.547</v>
      </c>
      <c r="D15">
        <v>1.689</v>
      </c>
      <c r="E15">
        <v>-0.075</v>
      </c>
      <c r="F15">
        <v>-0.227</v>
      </c>
      <c r="G15">
        <f t="shared" si="0"/>
        <v>0.23906902768865732</v>
      </c>
      <c r="H15">
        <f>($G$32*14)+$G$33</f>
        <v>0.13157025085655735</v>
      </c>
      <c r="I15">
        <f t="shared" si="1"/>
        <v>0.10749877683209996</v>
      </c>
      <c r="J15">
        <f>($E$32*14)+$E$33</f>
        <v>-0.046</v>
      </c>
      <c r="K15">
        <f t="shared" si="2"/>
        <v>-0.028999999999999998</v>
      </c>
      <c r="L15">
        <f>($F$32*14)+$F$33</f>
        <v>-0.1225</v>
      </c>
      <c r="M15">
        <f t="shared" si="3"/>
        <v>-0.10450000000000001</v>
      </c>
    </row>
    <row r="16" spans="1:13" ht="12.75">
      <c r="A16">
        <v>0.148</v>
      </c>
      <c r="B16">
        <v>-8.404</v>
      </c>
      <c r="C16">
        <v>4.547</v>
      </c>
      <c r="D16">
        <v>1.689</v>
      </c>
      <c r="E16">
        <v>-0.126</v>
      </c>
      <c r="F16">
        <v>-0.171</v>
      </c>
      <c r="G16">
        <f t="shared" si="0"/>
        <v>0.21240762698170704</v>
      </c>
      <c r="H16">
        <f>($G$32*15)+$G$33</f>
        <v>0.1262237046275139</v>
      </c>
      <c r="I16">
        <f t="shared" si="1"/>
        <v>0.08618392235419314</v>
      </c>
      <c r="J16">
        <f>($E$32*15)+$E$33</f>
        <v>-0.04335714285714285</v>
      </c>
      <c r="K16">
        <f t="shared" si="2"/>
        <v>-0.08264285714285716</v>
      </c>
      <c r="L16">
        <f>($F$32*15)+$F$33</f>
        <v>-0.11775000000000001</v>
      </c>
      <c r="M16">
        <f t="shared" si="3"/>
        <v>-0.053250000000000006</v>
      </c>
    </row>
    <row r="17" spans="1:13" ht="12.75">
      <c r="A17">
        <v>0.148</v>
      </c>
      <c r="B17">
        <v>-8.228</v>
      </c>
      <c r="C17">
        <v>4.547</v>
      </c>
      <c r="D17">
        <v>1.689</v>
      </c>
      <c r="E17">
        <v>-0.131</v>
      </c>
      <c r="F17">
        <v>-0.198</v>
      </c>
      <c r="G17">
        <f t="shared" si="0"/>
        <v>0.23741314201197877</v>
      </c>
      <c r="H17">
        <f>($G$32*16)+$G$33</f>
        <v>0.12087715839847044</v>
      </c>
      <c r="I17">
        <f t="shared" si="1"/>
        <v>0.11653598361350834</v>
      </c>
      <c r="J17">
        <f>($E$32*16)+$E$33</f>
        <v>-0.04071428571428571</v>
      </c>
      <c r="K17">
        <f t="shared" si="2"/>
        <v>-0.0902857142857143</v>
      </c>
      <c r="L17">
        <f>($F$32*16)+$F$33</f>
        <v>-0.113</v>
      </c>
      <c r="M17">
        <f t="shared" si="3"/>
        <v>-0.085</v>
      </c>
    </row>
    <row r="18" spans="1:13" ht="12.75">
      <c r="A18">
        <v>0.148</v>
      </c>
      <c r="B18">
        <v>-6.93</v>
      </c>
      <c r="C18">
        <v>4.547</v>
      </c>
      <c r="D18">
        <v>1.689</v>
      </c>
      <c r="E18">
        <v>-0.046</v>
      </c>
      <c r="F18">
        <v>-0.177</v>
      </c>
      <c r="G18">
        <f t="shared" si="0"/>
        <v>0.18287974190707945</v>
      </c>
      <c r="H18">
        <f>($G$32*17)+$G$33</f>
        <v>0.11553061216942698</v>
      </c>
      <c r="I18">
        <f t="shared" si="1"/>
        <v>0.06734912973765247</v>
      </c>
      <c r="J18">
        <f>($E$32*17)+$E$33</f>
        <v>-0.03807142857142857</v>
      </c>
      <c r="K18">
        <f t="shared" si="2"/>
        <v>-0.00792857142857143</v>
      </c>
      <c r="L18">
        <f>($F$32*17)+$F$33</f>
        <v>-0.10825</v>
      </c>
      <c r="M18">
        <f t="shared" si="3"/>
        <v>-0.06874999999999999</v>
      </c>
    </row>
    <row r="19" spans="1:13" ht="12.75">
      <c r="A19">
        <v>0.148</v>
      </c>
      <c r="B19">
        <v>-8.115</v>
      </c>
      <c r="C19">
        <v>4.547</v>
      </c>
      <c r="D19">
        <v>1.689</v>
      </c>
      <c r="E19">
        <v>0</v>
      </c>
      <c r="F19">
        <v>-0.136</v>
      </c>
      <c r="G19">
        <f t="shared" si="0"/>
        <v>0.136</v>
      </c>
      <c r="H19">
        <f>($G$32*18)+$G$33</f>
        <v>0.11018406594038352</v>
      </c>
      <c r="I19">
        <f t="shared" si="1"/>
        <v>0.02581593405961649</v>
      </c>
      <c r="J19">
        <f>($E$32*18)+$E$33</f>
        <v>-0.03542857142857142</v>
      </c>
      <c r="K19">
        <f t="shared" si="2"/>
        <v>0.03542857142857142</v>
      </c>
      <c r="L19">
        <f>($F$32*18)+$F$33</f>
        <v>-0.10350000000000001</v>
      </c>
      <c r="M19">
        <f t="shared" si="3"/>
        <v>-0.0325</v>
      </c>
    </row>
    <row r="20" spans="1:13" ht="12.75">
      <c r="A20">
        <v>0.148</v>
      </c>
      <c r="B20">
        <v>-4.491</v>
      </c>
      <c r="C20">
        <v>4.547</v>
      </c>
      <c r="D20">
        <v>1.689</v>
      </c>
      <c r="E20">
        <v>0.014</v>
      </c>
      <c r="F20">
        <v>-0.114</v>
      </c>
      <c r="G20">
        <f t="shared" si="0"/>
        <v>0.11485643212288983</v>
      </c>
      <c r="H20">
        <f>($G$32*19)+$G$33</f>
        <v>0.10483751971134006</v>
      </c>
      <c r="I20">
        <f t="shared" si="1"/>
        <v>0.010018912411549771</v>
      </c>
      <c r="J20">
        <f>($E$32*19)+$E$33</f>
        <v>-0.03278571428571428</v>
      </c>
      <c r="K20">
        <f t="shared" si="2"/>
        <v>0.04678571428571428</v>
      </c>
      <c r="L20">
        <f>($F$32*19)+$F$33</f>
        <v>-0.09875</v>
      </c>
      <c r="M20">
        <f t="shared" si="3"/>
        <v>-0.01525</v>
      </c>
    </row>
    <row r="21" spans="1:13" ht="12.75">
      <c r="A21">
        <v>0.148</v>
      </c>
      <c r="B21">
        <v>-4.117</v>
      </c>
      <c r="C21">
        <v>4.547</v>
      </c>
      <c r="D21">
        <v>1.689</v>
      </c>
      <c r="E21">
        <v>0.013</v>
      </c>
      <c r="F21">
        <v>-0.119</v>
      </c>
      <c r="G21">
        <f t="shared" si="0"/>
        <v>0.11970797801316335</v>
      </c>
      <c r="H21">
        <f>($G$32*20)+$G$33</f>
        <v>0.0994909734822966</v>
      </c>
      <c r="I21">
        <f t="shared" si="1"/>
        <v>0.02021700453086675</v>
      </c>
      <c r="J21">
        <f>($E$32*20)+$E$33</f>
        <v>-0.030142857142857138</v>
      </c>
      <c r="K21">
        <f t="shared" si="2"/>
        <v>0.043142857142857136</v>
      </c>
      <c r="L21">
        <f>($F$32*20)+$F$33</f>
        <v>-0.094</v>
      </c>
      <c r="M21">
        <f t="shared" si="3"/>
        <v>-0.024999999999999994</v>
      </c>
    </row>
    <row r="22" spans="1:13" ht="12.75">
      <c r="A22">
        <v>0.148</v>
      </c>
      <c r="B22">
        <v>-4.906</v>
      </c>
      <c r="C22">
        <v>4.547</v>
      </c>
      <c r="D22">
        <v>1.689</v>
      </c>
      <c r="E22">
        <v>0.015</v>
      </c>
      <c r="F22">
        <v>-0.13</v>
      </c>
      <c r="G22">
        <f t="shared" si="0"/>
        <v>0.130862523283024</v>
      </c>
      <c r="H22">
        <f>($G$32*21)+$G$33</f>
        <v>0.09414442725325314</v>
      </c>
      <c r="I22">
        <f t="shared" si="1"/>
        <v>0.03671809602977086</v>
      </c>
      <c r="J22">
        <f>($E$32*21)+$E$33</f>
        <v>-0.02749999999999999</v>
      </c>
      <c r="K22">
        <f t="shared" si="2"/>
        <v>0.04249999999999999</v>
      </c>
      <c r="L22">
        <f>($F$32*21)+$F$33</f>
        <v>-0.08925000000000001</v>
      </c>
      <c r="M22">
        <f t="shared" si="3"/>
        <v>-0.040749999999999995</v>
      </c>
    </row>
    <row r="23" spans="1:13" ht="12.75">
      <c r="A23">
        <v>0.148</v>
      </c>
      <c r="B23">
        <v>-4.847</v>
      </c>
      <c r="C23">
        <v>4.547</v>
      </c>
      <c r="D23">
        <v>1.689</v>
      </c>
      <c r="E23">
        <v>0.02</v>
      </c>
      <c r="F23">
        <v>-0.132</v>
      </c>
      <c r="G23">
        <f t="shared" si="0"/>
        <v>0.1335065541462291</v>
      </c>
      <c r="H23">
        <f>($G$32*22)+$G$33</f>
        <v>0.08879788102420968</v>
      </c>
      <c r="I23">
        <f t="shared" si="1"/>
        <v>0.04470867312201943</v>
      </c>
      <c r="J23">
        <f>($E$32*22)+$E$33</f>
        <v>-0.02485714285714285</v>
      </c>
      <c r="K23">
        <f t="shared" si="2"/>
        <v>0.044857142857142845</v>
      </c>
      <c r="L23">
        <f>($F$32*22)+$F$33</f>
        <v>-0.0845</v>
      </c>
      <c r="M23">
        <f t="shared" si="3"/>
        <v>-0.0475</v>
      </c>
    </row>
    <row r="24" spans="1:13" ht="12.75">
      <c r="A24">
        <v>0.148</v>
      </c>
      <c r="B24">
        <v>-3.31</v>
      </c>
      <c r="C24">
        <v>4.547</v>
      </c>
      <c r="D24">
        <v>1.689</v>
      </c>
      <c r="E24">
        <v>-0.011</v>
      </c>
      <c r="F24">
        <v>-0.1</v>
      </c>
      <c r="G24">
        <f t="shared" si="0"/>
        <v>0.10060318086422516</v>
      </c>
      <c r="H24">
        <f>($G$32*23)+$G$33</f>
        <v>0.08345133479516623</v>
      </c>
      <c r="I24">
        <f t="shared" si="1"/>
        <v>0.017151846069058937</v>
      </c>
      <c r="J24">
        <f>($E$32*23)+$E$33</f>
        <v>-0.022214285714285707</v>
      </c>
      <c r="K24">
        <f t="shared" si="2"/>
        <v>0.011214285714285708</v>
      </c>
      <c r="L24">
        <f>($F$32*23)+$F$33</f>
        <v>-0.07975</v>
      </c>
      <c r="M24">
        <f t="shared" si="3"/>
        <v>-0.020250000000000004</v>
      </c>
    </row>
    <row r="25" spans="1:13" ht="12.75">
      <c r="A25">
        <v>0.148</v>
      </c>
      <c r="B25">
        <v>-4.384</v>
      </c>
      <c r="C25">
        <v>4.547</v>
      </c>
      <c r="D25">
        <v>1.689</v>
      </c>
      <c r="E25">
        <v>-0.089</v>
      </c>
      <c r="F25">
        <v>-0.055</v>
      </c>
      <c r="G25">
        <f t="shared" si="0"/>
        <v>0.10462313319720452</v>
      </c>
      <c r="H25">
        <f>($G$32*24)+$G$33</f>
        <v>0.07810478856612277</v>
      </c>
      <c r="I25">
        <f t="shared" si="1"/>
        <v>0.026518344631081756</v>
      </c>
      <c r="J25">
        <f>($E$32*24)+$E$33</f>
        <v>-0.01957142857142856</v>
      </c>
      <c r="K25">
        <f t="shared" si="2"/>
        <v>-0.06942857142857144</v>
      </c>
      <c r="L25">
        <f>($F$32*24)+$F$33</f>
        <v>-0.07500000000000001</v>
      </c>
      <c r="M25">
        <f t="shared" si="3"/>
        <v>0.02000000000000001</v>
      </c>
    </row>
    <row r="26" spans="1:13" ht="12.75">
      <c r="A26">
        <v>0.148</v>
      </c>
      <c r="B26">
        <v>-4.624</v>
      </c>
      <c r="C26">
        <v>4.547</v>
      </c>
      <c r="D26">
        <v>1.689</v>
      </c>
      <c r="E26">
        <v>-0.133</v>
      </c>
      <c r="F26">
        <v>-0.026</v>
      </c>
      <c r="G26">
        <f t="shared" si="0"/>
        <v>0.13551752654177246</v>
      </c>
      <c r="H26">
        <f>($G$32*25)+$G$33</f>
        <v>0.07275824233707931</v>
      </c>
      <c r="I26">
        <f t="shared" si="1"/>
        <v>0.06275928420469315</v>
      </c>
      <c r="J26">
        <f>($E$32*25)+$E$33</f>
        <v>-0.016928571428571418</v>
      </c>
      <c r="K26">
        <f t="shared" si="2"/>
        <v>-0.11607142857142859</v>
      </c>
      <c r="L26">
        <f>($F$32*25)+$F$33</f>
        <v>-0.07025</v>
      </c>
      <c r="M26">
        <f t="shared" si="3"/>
        <v>0.04425000000000001</v>
      </c>
    </row>
    <row r="27" spans="1:13" ht="12.75">
      <c r="A27">
        <v>0.148</v>
      </c>
      <c r="B27">
        <v>-4.161</v>
      </c>
      <c r="C27">
        <v>4.547</v>
      </c>
      <c r="D27">
        <v>1.689</v>
      </c>
      <c r="E27">
        <v>-0.133</v>
      </c>
      <c r="F27">
        <v>-0.049</v>
      </c>
      <c r="G27">
        <f t="shared" si="0"/>
        <v>0.14173919711921612</v>
      </c>
      <c r="H27">
        <f>($G$32*26)+$G$33</f>
        <v>0.06741169610803585</v>
      </c>
      <c r="I27">
        <f t="shared" si="1"/>
        <v>0.07432750101118027</v>
      </c>
      <c r="J27">
        <f>($E$32*26)+$E$33</f>
        <v>-0.014285714285714277</v>
      </c>
      <c r="K27">
        <f t="shared" si="2"/>
        <v>-0.11871428571428573</v>
      </c>
      <c r="L27">
        <f>($F$32*26)+$F$33</f>
        <v>-0.0655</v>
      </c>
      <c r="M27">
        <f t="shared" si="3"/>
        <v>0.0165</v>
      </c>
    </row>
    <row r="28" spans="1:13" ht="12.75">
      <c r="A28">
        <v>0.148</v>
      </c>
      <c r="B28">
        <v>-4.42</v>
      </c>
      <c r="C28">
        <v>4.547</v>
      </c>
      <c r="D28">
        <v>1.689</v>
      </c>
      <c r="E28">
        <v>-0.03</v>
      </c>
      <c r="F28">
        <v>-0.053</v>
      </c>
      <c r="G28">
        <f t="shared" si="0"/>
        <v>0.06090155991434045</v>
      </c>
      <c r="H28">
        <f>($G$32*27)+$G$33</f>
        <v>0.06206514987899239</v>
      </c>
      <c r="I28">
        <f t="shared" si="1"/>
        <v>-0.0011635899646519413</v>
      </c>
      <c r="J28">
        <f>($E$32*27)+$E$33</f>
        <v>-0.011642857142857135</v>
      </c>
      <c r="K28">
        <f t="shared" si="2"/>
        <v>-0.018357142857142864</v>
      </c>
      <c r="L28">
        <f>($F$32*27)+$F$33</f>
        <v>-0.06075</v>
      </c>
      <c r="M28">
        <f t="shared" si="3"/>
        <v>0.00775</v>
      </c>
    </row>
    <row r="29" spans="1:13" ht="12.75">
      <c r="A29">
        <v>0.148</v>
      </c>
      <c r="B29">
        <v>-4.151</v>
      </c>
      <c r="C29">
        <v>4.547</v>
      </c>
      <c r="D29">
        <v>1.689</v>
      </c>
      <c r="E29">
        <v>-0.009</v>
      </c>
      <c r="F29">
        <v>-0.056</v>
      </c>
      <c r="G29">
        <f t="shared" si="0"/>
        <v>0.056718603649948934</v>
      </c>
      <c r="H29">
        <f>($G$32*28)+$G$33</f>
        <v>0.056718603649948934</v>
      </c>
      <c r="I29">
        <f t="shared" si="1"/>
        <v>0</v>
      </c>
      <c r="J29">
        <f>($E$32*28)+$E$33</f>
        <v>-0.008999999999999994</v>
      </c>
      <c r="K29">
        <f t="shared" si="2"/>
        <v>0</v>
      </c>
      <c r="L29">
        <f>($F$32*28)+$F$33</f>
        <v>-0.055999999999999994</v>
      </c>
      <c r="M29">
        <f t="shared" si="3"/>
        <v>0</v>
      </c>
    </row>
    <row r="31" spans="8:13" ht="12.75">
      <c r="H31" s="1" t="s">
        <v>2</v>
      </c>
      <c r="I31">
        <f>MIN(I1:I29)</f>
        <v>-0.01627552826916004</v>
      </c>
      <c r="J31" s="1" t="s">
        <v>2</v>
      </c>
      <c r="K31">
        <f>MIN(K1:K29)</f>
        <v>-0.11871428571428573</v>
      </c>
      <c r="L31" s="1" t="s">
        <v>2</v>
      </c>
      <c r="M31">
        <f>MIN(M1:M29)</f>
        <v>-0.10675000000000001</v>
      </c>
    </row>
    <row r="32" spans="4:13" ht="12.75">
      <c r="D32" t="s">
        <v>3</v>
      </c>
      <c r="E32">
        <f>(E29-E1)/28</f>
        <v>0.0026428571428571434</v>
      </c>
      <c r="F32">
        <f>(F29-F1)/28</f>
        <v>0.00475</v>
      </c>
      <c r="G32">
        <f>(G29-G1)/28</f>
        <v>-0.0053465462290434584</v>
      </c>
      <c r="H32" s="1" t="s">
        <v>0</v>
      </c>
      <c r="I32">
        <f>MAX(I1:I31)</f>
        <v>0.11653598361350834</v>
      </c>
      <c r="J32" s="1" t="s">
        <v>0</v>
      </c>
      <c r="K32">
        <f>MAX(K1:K31)</f>
        <v>0.04678571428571428</v>
      </c>
      <c r="L32" s="1" t="s">
        <v>0</v>
      </c>
      <c r="M32">
        <f>MAX(M1:M31)</f>
        <v>0.04425000000000001</v>
      </c>
    </row>
    <row r="33" spans="4:13" ht="12.75">
      <c r="D33" t="s">
        <v>4</v>
      </c>
      <c r="E33">
        <f>E1</f>
        <v>-0.083</v>
      </c>
      <c r="F33">
        <f>F1</f>
        <v>-0.189</v>
      </c>
      <c r="G33">
        <f>G1</f>
        <v>0.20642189806316577</v>
      </c>
      <c r="H33" s="1" t="s">
        <v>1</v>
      </c>
      <c r="I33">
        <f>STDEV(I1:I29)</f>
        <v>0.03740109156433736</v>
      </c>
      <c r="J33" s="1" t="s">
        <v>1</v>
      </c>
      <c r="K33">
        <f>STDEV(K1:K29)</f>
        <v>0.04857114694934295</v>
      </c>
      <c r="L33" s="1" t="s">
        <v>1</v>
      </c>
      <c r="M33">
        <f>STDEV(M1:M29)</f>
        <v>0.04062643517737774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production</dc:creator>
  <cp:keywords/>
  <dc:description/>
  <cp:lastModifiedBy>Jack Fowler</cp:lastModifiedBy>
  <dcterms:created xsi:type="dcterms:W3CDTF">2000-09-01T14:37:52Z</dcterms:created>
  <dcterms:modified xsi:type="dcterms:W3CDTF">2002-03-22T20:36:53Z</dcterms:modified>
  <cp:category/>
  <cp:version/>
  <cp:contentType/>
  <cp:contentStatus/>
</cp:coreProperties>
</file>