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46" windowWidth="12120" windowHeight="7710" tabRatio="843" activeTab="1"/>
  </bookViews>
  <sheets>
    <sheet name="x plot" sheetId="1" r:id="rId1"/>
    <sheet name="y plot" sheetId="2" r:id="rId2"/>
    <sheet name="12" sheetId="3" r:id="rId3"/>
    <sheet name="23" sheetId="4" r:id="rId4"/>
    <sheet name="24" sheetId="5" r:id="rId5"/>
    <sheet name="310" sheetId="6" r:id="rId6"/>
    <sheet name="374" sheetId="7" r:id="rId7"/>
    <sheet name="375" sheetId="8" r:id="rId8"/>
    <sheet name="765" sheetId="9" r:id="rId9"/>
    <sheet name="766" sheetId="10" r:id="rId10"/>
    <sheet name="780" sheetId="11" r:id="rId11"/>
    <sheet name="Radius" sheetId="12" r:id="rId12"/>
    <sheet name="Summery" sheetId="13" r:id="rId13"/>
  </sheets>
  <definedNames/>
  <calcPr fullCalcOnLoad="1"/>
</workbook>
</file>

<file path=xl/sharedStrings.xml><?xml version="1.0" encoding="utf-8"?>
<sst xmlns="http://schemas.openxmlformats.org/spreadsheetml/2006/main" count="99" uniqueCount="5">
  <si>
    <t>max dev</t>
  </si>
  <si>
    <t xml:space="preserve">stdev </t>
  </si>
  <si>
    <t>min dev</t>
  </si>
  <si>
    <t>slopes</t>
  </si>
  <si>
    <t>offset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</si>
</sst>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Arial"/>
      <family val="0"/>
    </font>
    <font>
      <b/>
      <sz val="10.75"/>
      <name val="Arial"/>
      <family val="0"/>
    </font>
    <font>
      <sz val="9.5"/>
      <name val="Arial"/>
      <family val="0"/>
    </font>
    <font>
      <b/>
      <sz val="12"/>
      <name val="Arial"/>
      <family val="0"/>
    </font>
    <font>
      <sz val="10.25"/>
      <name val="Arial"/>
      <family val="0"/>
    </font>
    <font>
      <sz val="7"/>
      <name val="Arial"/>
      <family val="2"/>
    </font>
    <font>
      <sz val="21.25"/>
      <name val="Arial"/>
      <family val="0"/>
    </font>
    <font>
      <b/>
      <sz val="9.25"/>
      <name val="Arial"/>
      <family val="0"/>
    </font>
    <font>
      <sz val="8"/>
      <name val="Arial"/>
      <family val="0"/>
    </font>
    <font>
      <b/>
      <sz val="24.75"/>
      <name val="Arial"/>
      <family val="0"/>
    </font>
    <font>
      <b/>
      <sz val="21"/>
      <name val="Arial"/>
      <family val="0"/>
    </font>
    <font>
      <b/>
      <sz val="5.75"/>
      <name val="Arial"/>
      <family val="0"/>
    </font>
    <font>
      <b/>
      <sz val="4.75"/>
      <name val="Arial"/>
      <family val="0"/>
    </font>
    <font>
      <sz val="4.75"/>
      <name val="Arial"/>
      <family val="0"/>
    </font>
    <font>
      <sz val="12"/>
      <name val="Times New Roman"/>
      <family val="0"/>
    </font>
    <font>
      <b/>
      <sz val="16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x plot M3-10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'12'!$L$1:$L$29</c:f>
              <c:numCache>
                <c:ptCount val="29"/>
                <c:pt idx="0">
                  <c:v>0</c:v>
                </c:pt>
                <c:pt idx="1">
                  <c:v>-0.0025000000000000022</c:v>
                </c:pt>
                <c:pt idx="2">
                  <c:v>-0.034</c:v>
                </c:pt>
                <c:pt idx="3">
                  <c:v>-0.0665</c:v>
                </c:pt>
                <c:pt idx="4">
                  <c:v>-0.087</c:v>
                </c:pt>
                <c:pt idx="5">
                  <c:v>0.0615</c:v>
                </c:pt>
                <c:pt idx="6">
                  <c:v>0.134</c:v>
                </c:pt>
                <c:pt idx="7">
                  <c:v>0.1245</c:v>
                </c:pt>
                <c:pt idx="8">
                  <c:v>-0.006999999999999992</c:v>
                </c:pt>
                <c:pt idx="9">
                  <c:v>-0.0915</c:v>
                </c:pt>
                <c:pt idx="10">
                  <c:v>-0.086</c:v>
                </c:pt>
                <c:pt idx="11">
                  <c:v>-0.0655</c:v>
                </c:pt>
                <c:pt idx="12">
                  <c:v>-0.015</c:v>
                </c:pt>
                <c:pt idx="13">
                  <c:v>0.009500000000000001</c:v>
                </c:pt>
                <c:pt idx="14">
                  <c:v>0.026000000000000002</c:v>
                </c:pt>
                <c:pt idx="15">
                  <c:v>0.038500000000000006</c:v>
                </c:pt>
                <c:pt idx="16">
                  <c:v>0.07100000000000001</c:v>
                </c:pt>
                <c:pt idx="17">
                  <c:v>0.0195</c:v>
                </c:pt>
                <c:pt idx="18">
                  <c:v>-0.024999999999999998</c:v>
                </c:pt>
                <c:pt idx="19">
                  <c:v>0.05550000000000001</c:v>
                </c:pt>
                <c:pt idx="20">
                  <c:v>0.096</c:v>
                </c:pt>
                <c:pt idx="21">
                  <c:v>0.0985</c:v>
                </c:pt>
                <c:pt idx="22">
                  <c:v>0.035</c:v>
                </c:pt>
                <c:pt idx="23">
                  <c:v>-0.0595</c:v>
                </c:pt>
                <c:pt idx="24">
                  <c:v>-0.015000000000000003</c:v>
                </c:pt>
                <c:pt idx="25">
                  <c:v>0.006500000000000003</c:v>
                </c:pt>
                <c:pt idx="26">
                  <c:v>0.023</c:v>
                </c:pt>
                <c:pt idx="27">
                  <c:v>0.006500000000000001</c:v>
                </c:pt>
                <c:pt idx="28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'23'!$L$1:$L$29</c:f>
              <c:numCache>
                <c:ptCount val="29"/>
                <c:pt idx="0">
                  <c:v>0</c:v>
                </c:pt>
                <c:pt idx="1">
                  <c:v>-0.007678571428571437</c:v>
                </c:pt>
                <c:pt idx="2">
                  <c:v>-0.02435714285714284</c:v>
                </c:pt>
                <c:pt idx="3">
                  <c:v>-0.03703571428571428</c:v>
                </c:pt>
                <c:pt idx="4">
                  <c:v>-0.01371428571428572</c:v>
                </c:pt>
                <c:pt idx="5">
                  <c:v>0.09060714285714286</c:v>
                </c:pt>
                <c:pt idx="6">
                  <c:v>0.13492857142857143</c:v>
                </c:pt>
                <c:pt idx="7">
                  <c:v>0.09125000000000001</c:v>
                </c:pt>
                <c:pt idx="8">
                  <c:v>0.03157142857142857</c:v>
                </c:pt>
                <c:pt idx="9">
                  <c:v>-0.055107142857142855</c:v>
                </c:pt>
                <c:pt idx="10">
                  <c:v>-0.08478571428571427</c:v>
                </c:pt>
                <c:pt idx="11">
                  <c:v>-0.09746428571428571</c:v>
                </c:pt>
                <c:pt idx="12">
                  <c:v>-0.10814285714285715</c:v>
                </c:pt>
                <c:pt idx="13">
                  <c:v>-0.09282142857142858</c:v>
                </c:pt>
                <c:pt idx="14">
                  <c:v>-0.05850000000000001</c:v>
                </c:pt>
                <c:pt idx="15">
                  <c:v>-0.04817857142857143</c:v>
                </c:pt>
                <c:pt idx="16">
                  <c:v>-0.03185714285714286</c:v>
                </c:pt>
                <c:pt idx="17">
                  <c:v>-0.0535357142857143</c:v>
                </c:pt>
                <c:pt idx="18">
                  <c:v>-0.02821428571428572</c:v>
                </c:pt>
                <c:pt idx="19">
                  <c:v>0.047107142857142854</c:v>
                </c:pt>
                <c:pt idx="20">
                  <c:v>0.07642857142857143</c:v>
                </c:pt>
                <c:pt idx="21">
                  <c:v>0.06474999999999999</c:v>
                </c:pt>
                <c:pt idx="22">
                  <c:v>0.04407142857142857</c:v>
                </c:pt>
                <c:pt idx="23">
                  <c:v>-0.008607142857142869</c:v>
                </c:pt>
                <c:pt idx="24">
                  <c:v>0.0097142857142857</c:v>
                </c:pt>
                <c:pt idx="25">
                  <c:v>0.02203571428571428</c:v>
                </c:pt>
                <c:pt idx="26">
                  <c:v>0.01735714285714285</c:v>
                </c:pt>
                <c:pt idx="27">
                  <c:v>-0.018321428571428586</c:v>
                </c:pt>
                <c:pt idx="28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'24'!$L$1:$L$29</c:f>
              <c:numCache>
                <c:ptCount val="29"/>
                <c:pt idx="0">
                  <c:v>0</c:v>
                </c:pt>
                <c:pt idx="1">
                  <c:v>0.08828571428571429</c:v>
                </c:pt>
                <c:pt idx="2">
                  <c:v>0.09057142857142858</c:v>
                </c:pt>
                <c:pt idx="3">
                  <c:v>-0.013142857142857144</c:v>
                </c:pt>
                <c:pt idx="4">
                  <c:v>-0.13085714285714287</c:v>
                </c:pt>
                <c:pt idx="5">
                  <c:v>-0.06857142857142857</c:v>
                </c:pt>
                <c:pt idx="6">
                  <c:v>-0.031285714285714285</c:v>
                </c:pt>
                <c:pt idx="7">
                  <c:v>-0.042</c:v>
                </c:pt>
                <c:pt idx="8">
                  <c:v>-0.07771428571428571</c:v>
                </c:pt>
                <c:pt idx="9">
                  <c:v>-0.08642857142857142</c:v>
                </c:pt>
                <c:pt idx="10">
                  <c:v>-0.03414285714285714</c:v>
                </c:pt>
                <c:pt idx="11">
                  <c:v>0.026142857142857145</c:v>
                </c:pt>
                <c:pt idx="12">
                  <c:v>-0.008571428571428572</c:v>
                </c:pt>
                <c:pt idx="13">
                  <c:v>0.005714285714285713</c:v>
                </c:pt>
                <c:pt idx="14">
                  <c:v>0.022</c:v>
                </c:pt>
                <c:pt idx="15">
                  <c:v>0.056285714285714286</c:v>
                </c:pt>
                <c:pt idx="16">
                  <c:v>0.036571428571428574</c:v>
                </c:pt>
                <c:pt idx="17">
                  <c:v>0.022857142857142857</c:v>
                </c:pt>
                <c:pt idx="18">
                  <c:v>0.013142857142857144</c:v>
                </c:pt>
                <c:pt idx="19">
                  <c:v>-0.018571428571428572</c:v>
                </c:pt>
                <c:pt idx="20">
                  <c:v>-0.024285714285714285</c:v>
                </c:pt>
                <c:pt idx="21">
                  <c:v>-0.033999999999999996</c:v>
                </c:pt>
                <c:pt idx="22">
                  <c:v>-0.05071428571428572</c:v>
                </c:pt>
                <c:pt idx="23">
                  <c:v>-0.04542857142857143</c:v>
                </c:pt>
                <c:pt idx="24">
                  <c:v>-0.029142857142857144</c:v>
                </c:pt>
                <c:pt idx="25">
                  <c:v>-0.04985714285714286</c:v>
                </c:pt>
                <c:pt idx="26">
                  <c:v>-0.03457142857142857</c:v>
                </c:pt>
                <c:pt idx="27">
                  <c:v>-0.02828571428571429</c:v>
                </c:pt>
                <c:pt idx="28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'310'!$L$1:$L$29</c:f>
              <c:numCache>
                <c:ptCount val="29"/>
                <c:pt idx="0">
                  <c:v>0</c:v>
                </c:pt>
                <c:pt idx="1">
                  <c:v>-0.02975</c:v>
                </c:pt>
                <c:pt idx="2">
                  <c:v>-0.07250000000000001</c:v>
                </c:pt>
                <c:pt idx="3">
                  <c:v>-0.11225</c:v>
                </c:pt>
                <c:pt idx="4">
                  <c:v>-0.12100000000000001</c:v>
                </c:pt>
                <c:pt idx="5">
                  <c:v>-0.13275000000000003</c:v>
                </c:pt>
                <c:pt idx="6">
                  <c:v>-0.11449999999999999</c:v>
                </c:pt>
                <c:pt idx="7">
                  <c:v>-0.12325</c:v>
                </c:pt>
                <c:pt idx="8">
                  <c:v>-0.12</c:v>
                </c:pt>
                <c:pt idx="9">
                  <c:v>-0.12475</c:v>
                </c:pt>
                <c:pt idx="10">
                  <c:v>-0.11850000000000002</c:v>
                </c:pt>
                <c:pt idx="11">
                  <c:v>-0.10525</c:v>
                </c:pt>
                <c:pt idx="12">
                  <c:v>-0.10099999999999999</c:v>
                </c:pt>
                <c:pt idx="13">
                  <c:v>-0.09175000000000001</c:v>
                </c:pt>
                <c:pt idx="14">
                  <c:v>-0.0665</c:v>
                </c:pt>
                <c:pt idx="15">
                  <c:v>-0.06725</c:v>
                </c:pt>
                <c:pt idx="16">
                  <c:v>-0.08499999999999999</c:v>
                </c:pt>
                <c:pt idx="17">
                  <c:v>-0.09975</c:v>
                </c:pt>
                <c:pt idx="18">
                  <c:v>-0.0985</c:v>
                </c:pt>
                <c:pt idx="19">
                  <c:v>-0.10725</c:v>
                </c:pt>
                <c:pt idx="20">
                  <c:v>-0.112</c:v>
                </c:pt>
                <c:pt idx="21">
                  <c:v>-0.09275000000000001</c:v>
                </c:pt>
                <c:pt idx="22">
                  <c:v>-0.0655</c:v>
                </c:pt>
                <c:pt idx="23">
                  <c:v>-0.06325</c:v>
                </c:pt>
                <c:pt idx="24">
                  <c:v>-0.04200000000000001</c:v>
                </c:pt>
                <c:pt idx="25">
                  <c:v>-0.03275000000000001</c:v>
                </c:pt>
                <c:pt idx="26">
                  <c:v>-0.021500000000000012</c:v>
                </c:pt>
                <c:pt idx="27">
                  <c:v>-0.00425</c:v>
                </c:pt>
                <c:pt idx="28">
                  <c:v>0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'374'!$L$1:$L$29</c:f>
              <c:numCache>
                <c:ptCount val="29"/>
                <c:pt idx="0">
                  <c:v>0</c:v>
                </c:pt>
                <c:pt idx="1">
                  <c:v>-0.01067857142857144</c:v>
                </c:pt>
                <c:pt idx="2">
                  <c:v>-0.03935714285714287</c:v>
                </c:pt>
                <c:pt idx="3">
                  <c:v>-0.0650357142857143</c:v>
                </c:pt>
                <c:pt idx="4">
                  <c:v>-0.0817142857142857</c:v>
                </c:pt>
                <c:pt idx="5">
                  <c:v>-0.09639285714285714</c:v>
                </c:pt>
                <c:pt idx="6">
                  <c:v>-0.09907142857142856</c:v>
                </c:pt>
                <c:pt idx="7">
                  <c:v>-0.10575</c:v>
                </c:pt>
                <c:pt idx="8">
                  <c:v>-0.05642857142857144</c:v>
                </c:pt>
                <c:pt idx="9">
                  <c:v>-0.03710714285714285</c:v>
                </c:pt>
                <c:pt idx="10">
                  <c:v>-0.04178571428571429</c:v>
                </c:pt>
                <c:pt idx="11">
                  <c:v>-0.03146428571428572</c:v>
                </c:pt>
                <c:pt idx="12">
                  <c:v>-0.028142857142857136</c:v>
                </c:pt>
                <c:pt idx="13">
                  <c:v>-0.0008214285714285702</c:v>
                </c:pt>
                <c:pt idx="14">
                  <c:v>0.020499999999999997</c:v>
                </c:pt>
                <c:pt idx="15">
                  <c:v>0.03482142857142857</c:v>
                </c:pt>
                <c:pt idx="16">
                  <c:v>0.04014285714285715</c:v>
                </c:pt>
                <c:pt idx="17">
                  <c:v>0.03446428571428572</c:v>
                </c:pt>
                <c:pt idx="18">
                  <c:v>0.011785714285714285</c:v>
                </c:pt>
                <c:pt idx="19">
                  <c:v>0.017107142857142866</c:v>
                </c:pt>
                <c:pt idx="20">
                  <c:v>0.008428571428571431</c:v>
                </c:pt>
                <c:pt idx="21">
                  <c:v>0.01075000000000001</c:v>
                </c:pt>
                <c:pt idx="22">
                  <c:v>-0.0029285714285714227</c:v>
                </c:pt>
                <c:pt idx="23">
                  <c:v>-0.0006071428571428582</c:v>
                </c:pt>
                <c:pt idx="24">
                  <c:v>0.012714285714285723</c:v>
                </c:pt>
                <c:pt idx="25">
                  <c:v>0.01303571428571429</c:v>
                </c:pt>
                <c:pt idx="26">
                  <c:v>0.027357142857142868</c:v>
                </c:pt>
                <c:pt idx="27">
                  <c:v>0.023678571428571434</c:v>
                </c:pt>
                <c:pt idx="28">
                  <c:v>0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'375'!$L$1:$L$29</c:f>
              <c:numCache>
                <c:ptCount val="29"/>
                <c:pt idx="0">
                  <c:v>0</c:v>
                </c:pt>
                <c:pt idx="1">
                  <c:v>-0.006214285714285714</c:v>
                </c:pt>
                <c:pt idx="2">
                  <c:v>-0.01442857142857143</c:v>
                </c:pt>
                <c:pt idx="3">
                  <c:v>-0.021642857142857158</c:v>
                </c:pt>
                <c:pt idx="4">
                  <c:v>-0.04585714285714286</c:v>
                </c:pt>
                <c:pt idx="5">
                  <c:v>-0.04007142857142856</c:v>
                </c:pt>
                <c:pt idx="6">
                  <c:v>-0.03128571428571429</c:v>
                </c:pt>
                <c:pt idx="7">
                  <c:v>-0.02049999999999999</c:v>
                </c:pt>
                <c:pt idx="8">
                  <c:v>-0.01371428571428572</c:v>
                </c:pt>
                <c:pt idx="9">
                  <c:v>-0.007928571428571424</c:v>
                </c:pt>
                <c:pt idx="10">
                  <c:v>-0.007142857142857145</c:v>
                </c:pt>
                <c:pt idx="11">
                  <c:v>0.004642857142857129</c:v>
                </c:pt>
                <c:pt idx="12">
                  <c:v>0.020428571428571435</c:v>
                </c:pt>
                <c:pt idx="13">
                  <c:v>0.03421428571428571</c:v>
                </c:pt>
                <c:pt idx="14">
                  <c:v>0.032</c:v>
                </c:pt>
                <c:pt idx="15">
                  <c:v>0.018785714285714288</c:v>
                </c:pt>
                <c:pt idx="16">
                  <c:v>0.028571428571428567</c:v>
                </c:pt>
                <c:pt idx="17">
                  <c:v>-0.0026428571428571274</c:v>
                </c:pt>
                <c:pt idx="18">
                  <c:v>0.007142857142857145</c:v>
                </c:pt>
                <c:pt idx="19">
                  <c:v>-0.020071428571428573</c:v>
                </c:pt>
                <c:pt idx="20">
                  <c:v>-0.043285714285714275</c:v>
                </c:pt>
                <c:pt idx="21">
                  <c:v>-0.0505</c:v>
                </c:pt>
                <c:pt idx="22">
                  <c:v>-0.05871428571428572</c:v>
                </c:pt>
                <c:pt idx="23">
                  <c:v>-0.05392857142857142</c:v>
                </c:pt>
                <c:pt idx="24">
                  <c:v>-0.06414285714285714</c:v>
                </c:pt>
                <c:pt idx="25">
                  <c:v>-0.06335714285714285</c:v>
                </c:pt>
                <c:pt idx="26">
                  <c:v>-0.06057142857142857</c:v>
                </c:pt>
                <c:pt idx="27">
                  <c:v>-0.010785714285714287</c:v>
                </c:pt>
                <c:pt idx="28">
                  <c:v>0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'765'!$L$1:$L$29</c:f>
              <c:numCache>
                <c:ptCount val="29"/>
                <c:pt idx="0">
                  <c:v>0</c:v>
                </c:pt>
                <c:pt idx="1">
                  <c:v>-0.041964285714285704</c:v>
                </c:pt>
                <c:pt idx="2">
                  <c:v>-0.07892857142857143</c:v>
                </c:pt>
                <c:pt idx="3">
                  <c:v>-0.10389285714285713</c:v>
                </c:pt>
                <c:pt idx="4">
                  <c:v>-0.12285714285714286</c:v>
                </c:pt>
                <c:pt idx="5">
                  <c:v>-0.14382142857142854</c:v>
                </c:pt>
                <c:pt idx="6">
                  <c:v>-0.1807857142857143</c:v>
                </c:pt>
                <c:pt idx="7">
                  <c:v>-0.15375</c:v>
                </c:pt>
                <c:pt idx="8">
                  <c:v>-0.12571428571428572</c:v>
                </c:pt>
                <c:pt idx="9">
                  <c:v>-0.04967857142857143</c:v>
                </c:pt>
                <c:pt idx="10">
                  <c:v>0.012357142857142858</c:v>
                </c:pt>
                <c:pt idx="11">
                  <c:v>0.03139285714285714</c:v>
                </c:pt>
                <c:pt idx="12">
                  <c:v>0.04542857142857143</c:v>
                </c:pt>
                <c:pt idx="13">
                  <c:v>0.007464285714285715</c:v>
                </c:pt>
                <c:pt idx="14">
                  <c:v>-0.026499999999999996</c:v>
                </c:pt>
                <c:pt idx="15">
                  <c:v>-0.04546428571428572</c:v>
                </c:pt>
                <c:pt idx="16">
                  <c:v>-0.06242857142857143</c:v>
                </c:pt>
                <c:pt idx="17">
                  <c:v>-0.07239285714285715</c:v>
                </c:pt>
                <c:pt idx="18">
                  <c:v>-0.08235714285714285</c:v>
                </c:pt>
                <c:pt idx="19">
                  <c:v>-0.09632142857142857</c:v>
                </c:pt>
                <c:pt idx="20">
                  <c:v>-0.12928571428571428</c:v>
                </c:pt>
                <c:pt idx="21">
                  <c:v>-0.12224999999999998</c:v>
                </c:pt>
                <c:pt idx="22">
                  <c:v>-0.08121428571428572</c:v>
                </c:pt>
                <c:pt idx="23">
                  <c:v>-0.06117857142857143</c:v>
                </c:pt>
                <c:pt idx="24">
                  <c:v>-0.019142857142857142</c:v>
                </c:pt>
                <c:pt idx="25">
                  <c:v>-0.017107142857142855</c:v>
                </c:pt>
                <c:pt idx="26">
                  <c:v>-0.023071428571428562</c:v>
                </c:pt>
                <c:pt idx="27">
                  <c:v>-0.02103571428571429</c:v>
                </c:pt>
                <c:pt idx="28">
                  <c:v>0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'766'!$L$1:$L$29</c:f>
              <c:numCache>
                <c:ptCount val="29"/>
                <c:pt idx="0">
                  <c:v>0</c:v>
                </c:pt>
                <c:pt idx="1">
                  <c:v>-0.07117857142857142</c:v>
                </c:pt>
                <c:pt idx="2">
                  <c:v>-0.08935714285714286</c:v>
                </c:pt>
                <c:pt idx="3">
                  <c:v>-0.0875357142857143</c:v>
                </c:pt>
                <c:pt idx="4">
                  <c:v>-0.0627142857142857</c:v>
                </c:pt>
                <c:pt idx="5">
                  <c:v>-0.13789285714285712</c:v>
                </c:pt>
                <c:pt idx="6">
                  <c:v>-0.17607142857142857</c:v>
                </c:pt>
                <c:pt idx="7">
                  <c:v>-0.11925000000000002</c:v>
                </c:pt>
                <c:pt idx="8">
                  <c:v>-0.050428571428571434</c:v>
                </c:pt>
                <c:pt idx="9">
                  <c:v>-0.0006071428571428616</c:v>
                </c:pt>
                <c:pt idx="10">
                  <c:v>0.006214285714285728</c:v>
                </c:pt>
                <c:pt idx="11">
                  <c:v>0.03503571428571431</c:v>
                </c:pt>
                <c:pt idx="12">
                  <c:v>0.07285714285714287</c:v>
                </c:pt>
                <c:pt idx="13">
                  <c:v>0.06167857142857143</c:v>
                </c:pt>
                <c:pt idx="14">
                  <c:v>0.0645</c:v>
                </c:pt>
                <c:pt idx="15">
                  <c:v>0.052321428571428547</c:v>
                </c:pt>
                <c:pt idx="16">
                  <c:v>0.05414285714285713</c:v>
                </c:pt>
                <c:pt idx="17">
                  <c:v>0.06796428571428571</c:v>
                </c:pt>
                <c:pt idx="18">
                  <c:v>0.06378571428571428</c:v>
                </c:pt>
                <c:pt idx="19">
                  <c:v>0.04260714285714286</c:v>
                </c:pt>
                <c:pt idx="20">
                  <c:v>0.03342857142857143</c:v>
                </c:pt>
                <c:pt idx="21">
                  <c:v>0.011249999999999996</c:v>
                </c:pt>
                <c:pt idx="22">
                  <c:v>0.015071428571428569</c:v>
                </c:pt>
                <c:pt idx="23">
                  <c:v>0.0038928571428571423</c:v>
                </c:pt>
                <c:pt idx="24">
                  <c:v>-0.03128571428571428</c:v>
                </c:pt>
                <c:pt idx="25">
                  <c:v>-0.05946428571428569</c:v>
                </c:pt>
                <c:pt idx="26">
                  <c:v>-0.06364285714285714</c:v>
                </c:pt>
                <c:pt idx="27">
                  <c:v>-0.041821428571428565</c:v>
                </c:pt>
                <c:pt idx="28">
                  <c:v>0</c:v>
                </c:pt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'780'!$L$1:$L$29</c:f>
              <c:numCache>
                <c:ptCount val="29"/>
                <c:pt idx="0">
                  <c:v>0</c:v>
                </c:pt>
                <c:pt idx="1">
                  <c:v>-0.04864285714285713</c:v>
                </c:pt>
                <c:pt idx="2">
                  <c:v>-0.05128571428571432</c:v>
                </c:pt>
                <c:pt idx="3">
                  <c:v>-0.028928571428571442</c:v>
                </c:pt>
                <c:pt idx="4">
                  <c:v>-0.009571428571428592</c:v>
                </c:pt>
                <c:pt idx="5">
                  <c:v>-0.04621428571428571</c:v>
                </c:pt>
                <c:pt idx="6">
                  <c:v>-0.08485714285714288</c:v>
                </c:pt>
                <c:pt idx="7">
                  <c:v>-0.0645</c:v>
                </c:pt>
                <c:pt idx="8">
                  <c:v>-0.037142857142857144</c:v>
                </c:pt>
                <c:pt idx="9">
                  <c:v>0.04521428571428571</c:v>
                </c:pt>
                <c:pt idx="10">
                  <c:v>0.03757142857142856</c:v>
                </c:pt>
                <c:pt idx="11">
                  <c:v>0.048928571428571405</c:v>
                </c:pt>
                <c:pt idx="12">
                  <c:v>0.0532857142857143</c:v>
                </c:pt>
                <c:pt idx="13">
                  <c:v>0.06164285714285711</c:v>
                </c:pt>
                <c:pt idx="14">
                  <c:v>0.051000000000000004</c:v>
                </c:pt>
                <c:pt idx="15">
                  <c:v>0.04635714285714285</c:v>
                </c:pt>
                <c:pt idx="16">
                  <c:v>0.028714285714285706</c:v>
                </c:pt>
                <c:pt idx="17">
                  <c:v>0.06707142857142856</c:v>
                </c:pt>
                <c:pt idx="18">
                  <c:v>0.10142857142857141</c:v>
                </c:pt>
                <c:pt idx="19">
                  <c:v>0.05378571428571427</c:v>
                </c:pt>
                <c:pt idx="20">
                  <c:v>-0.016857142857142876</c:v>
                </c:pt>
                <c:pt idx="21">
                  <c:v>-0.006500000000000006</c:v>
                </c:pt>
                <c:pt idx="22">
                  <c:v>0.031857142857142855</c:v>
                </c:pt>
                <c:pt idx="23">
                  <c:v>0.0412142857142857</c:v>
                </c:pt>
                <c:pt idx="24">
                  <c:v>0.011571428571428559</c:v>
                </c:pt>
                <c:pt idx="25">
                  <c:v>-0.006071428571428589</c:v>
                </c:pt>
                <c:pt idx="26">
                  <c:v>-0.009714285714285734</c:v>
                </c:pt>
                <c:pt idx="27">
                  <c:v>0.01464285714285712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25867822"/>
        <c:axId val="31483807"/>
      </c:lineChart>
      <c:catAx>
        <c:axId val="25867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483807"/>
        <c:crosses val="autoZero"/>
        <c:auto val="1"/>
        <c:lblOffset val="100"/>
        <c:noMultiLvlLbl val="0"/>
      </c:catAx>
      <c:valAx>
        <c:axId val="314838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67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Horizontal and Vertical line based on the zeroed values</a:t>
            </a:r>
          </a:p>
        </c:rich>
      </c:tx>
      <c:layout>
        <c:manualLayout>
          <c:xMode val="factor"/>
          <c:yMode val="factor"/>
          <c:x val="0.024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7375"/>
          <c:w val="0.88475"/>
          <c:h val="0.73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'23'!$L$1:$L$29</c:f>
              <c:numCache>
                <c:ptCount val="29"/>
                <c:pt idx="0">
                  <c:v>0</c:v>
                </c:pt>
                <c:pt idx="1">
                  <c:v>-0.007678571428571437</c:v>
                </c:pt>
                <c:pt idx="2">
                  <c:v>-0.02435714285714284</c:v>
                </c:pt>
                <c:pt idx="3">
                  <c:v>-0.03703571428571428</c:v>
                </c:pt>
                <c:pt idx="4">
                  <c:v>-0.01371428571428572</c:v>
                </c:pt>
                <c:pt idx="5">
                  <c:v>0.09060714285714286</c:v>
                </c:pt>
                <c:pt idx="6">
                  <c:v>0.13492857142857143</c:v>
                </c:pt>
                <c:pt idx="7">
                  <c:v>0.09125000000000001</c:v>
                </c:pt>
                <c:pt idx="8">
                  <c:v>0.03157142857142857</c:v>
                </c:pt>
                <c:pt idx="9">
                  <c:v>-0.055107142857142855</c:v>
                </c:pt>
                <c:pt idx="10">
                  <c:v>-0.08478571428571427</c:v>
                </c:pt>
                <c:pt idx="11">
                  <c:v>-0.09746428571428571</c:v>
                </c:pt>
                <c:pt idx="12">
                  <c:v>-0.10814285714285715</c:v>
                </c:pt>
                <c:pt idx="13">
                  <c:v>-0.09282142857142858</c:v>
                </c:pt>
                <c:pt idx="14">
                  <c:v>-0.05850000000000001</c:v>
                </c:pt>
                <c:pt idx="15">
                  <c:v>-0.04817857142857143</c:v>
                </c:pt>
                <c:pt idx="16">
                  <c:v>-0.03185714285714286</c:v>
                </c:pt>
                <c:pt idx="17">
                  <c:v>-0.0535357142857143</c:v>
                </c:pt>
                <c:pt idx="18">
                  <c:v>-0.02821428571428572</c:v>
                </c:pt>
                <c:pt idx="19">
                  <c:v>0.047107142857142854</c:v>
                </c:pt>
                <c:pt idx="20">
                  <c:v>0.07642857142857143</c:v>
                </c:pt>
                <c:pt idx="21">
                  <c:v>0.06474999999999999</c:v>
                </c:pt>
                <c:pt idx="22">
                  <c:v>0.04407142857142857</c:v>
                </c:pt>
                <c:pt idx="23">
                  <c:v>-0.008607142857142869</c:v>
                </c:pt>
                <c:pt idx="24">
                  <c:v>0.0097142857142857</c:v>
                </c:pt>
                <c:pt idx="25">
                  <c:v>0.02203571428571428</c:v>
                </c:pt>
                <c:pt idx="26">
                  <c:v>0.01735714285714285</c:v>
                </c:pt>
                <c:pt idx="27">
                  <c:v>-0.018321428571428586</c:v>
                </c:pt>
                <c:pt idx="28">
                  <c:v>0</c:v>
                </c:pt>
              </c:numCache>
            </c:numRef>
          </c:xVal>
          <c:yVal>
            <c:numRef>
              <c:f>'23'!$N$1:$N$29</c:f>
              <c:numCache>
                <c:ptCount val="29"/>
                <c:pt idx="0">
                  <c:v>0</c:v>
                </c:pt>
                <c:pt idx="1">
                  <c:v>0.03832142857142857</c:v>
                </c:pt>
                <c:pt idx="2">
                  <c:v>0.039642857142857146</c:v>
                </c:pt>
                <c:pt idx="3">
                  <c:v>0.019964285714285716</c:v>
                </c:pt>
                <c:pt idx="4">
                  <c:v>0.017285714285714283</c:v>
                </c:pt>
                <c:pt idx="5">
                  <c:v>0.07060714285714287</c:v>
                </c:pt>
                <c:pt idx="6">
                  <c:v>0.08892857142857143</c:v>
                </c:pt>
                <c:pt idx="7">
                  <c:v>0.07525000000000001</c:v>
                </c:pt>
                <c:pt idx="8">
                  <c:v>0.04857142857142857</c:v>
                </c:pt>
                <c:pt idx="9">
                  <c:v>0.05789285714285714</c:v>
                </c:pt>
                <c:pt idx="10">
                  <c:v>0.11421428571428571</c:v>
                </c:pt>
                <c:pt idx="11">
                  <c:v>0.1475357142857143</c:v>
                </c:pt>
                <c:pt idx="12">
                  <c:v>0.12385714285714286</c:v>
                </c:pt>
                <c:pt idx="13">
                  <c:v>0.07617857142857143</c:v>
                </c:pt>
                <c:pt idx="14">
                  <c:v>0.0595</c:v>
                </c:pt>
                <c:pt idx="15">
                  <c:v>0.05782142857142857</c:v>
                </c:pt>
                <c:pt idx="16">
                  <c:v>0.03514285714285714</c:v>
                </c:pt>
                <c:pt idx="17">
                  <c:v>0.040464285714285717</c:v>
                </c:pt>
                <c:pt idx="18">
                  <c:v>-0.0032142857142857147</c:v>
                </c:pt>
                <c:pt idx="19">
                  <c:v>-0.06489285714285714</c:v>
                </c:pt>
                <c:pt idx="20">
                  <c:v>-0.08557142857142858</c:v>
                </c:pt>
                <c:pt idx="21">
                  <c:v>-0.09825</c:v>
                </c:pt>
                <c:pt idx="22">
                  <c:v>-0.09292857142857142</c:v>
                </c:pt>
                <c:pt idx="23">
                  <c:v>-0.04960714285714286</c:v>
                </c:pt>
                <c:pt idx="24">
                  <c:v>-0.03128571428571429</c:v>
                </c:pt>
                <c:pt idx="25">
                  <c:v>-0.028964285714285713</c:v>
                </c:pt>
                <c:pt idx="26">
                  <c:v>-0.02164285714285714</c:v>
                </c:pt>
                <c:pt idx="27">
                  <c:v>-0.019321428571428576</c:v>
                </c:pt>
                <c:pt idx="28">
                  <c:v>0</c:v>
                </c:pt>
              </c:numCache>
            </c:numRef>
          </c:yVal>
          <c:smooth val="1"/>
        </c:ser>
        <c:axId val="44468328"/>
        <c:axId val="64670633"/>
      </c:scatterChart>
      <c:valAx>
        <c:axId val="44468328"/>
        <c:scaling>
          <c:orientation val="minMax"/>
          <c:max val="0.45"/>
          <c:min val="-0.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Horizontal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70633"/>
        <c:crosses val="autoZero"/>
        <c:crossBetween val="midCat"/>
        <c:dispUnits/>
      </c:valAx>
      <c:valAx>
        <c:axId val="64670633"/>
        <c:scaling>
          <c:orientation val="minMax"/>
          <c:max val="0.45"/>
          <c:min val="-0.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Vertical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4683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actual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horizontal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'24'!$F$1:$F$29</c:f>
              <c:numCache>
                <c:ptCount val="29"/>
                <c:pt idx="0">
                  <c:v>0.009</c:v>
                </c:pt>
                <c:pt idx="1">
                  <c:v>0.096</c:v>
                </c:pt>
                <c:pt idx="2">
                  <c:v>0.097</c:v>
                </c:pt>
                <c:pt idx="3">
                  <c:v>-0.008</c:v>
                </c:pt>
                <c:pt idx="4">
                  <c:v>-0.127</c:v>
                </c:pt>
                <c:pt idx="5">
                  <c:v>-0.066</c:v>
                </c:pt>
                <c:pt idx="6">
                  <c:v>-0.03</c:v>
                </c:pt>
                <c:pt idx="7">
                  <c:v>-0.042</c:v>
                </c:pt>
                <c:pt idx="8">
                  <c:v>-0.079</c:v>
                </c:pt>
                <c:pt idx="9">
                  <c:v>-0.089</c:v>
                </c:pt>
                <c:pt idx="10">
                  <c:v>-0.038</c:v>
                </c:pt>
                <c:pt idx="11">
                  <c:v>0.021</c:v>
                </c:pt>
                <c:pt idx="12">
                  <c:v>-0.015</c:v>
                </c:pt>
                <c:pt idx="13">
                  <c:v>-0.002</c:v>
                </c:pt>
                <c:pt idx="14">
                  <c:v>0.013</c:v>
                </c:pt>
                <c:pt idx="15">
                  <c:v>0.046</c:v>
                </c:pt>
                <c:pt idx="16">
                  <c:v>0.025</c:v>
                </c:pt>
                <c:pt idx="17">
                  <c:v>0.01</c:v>
                </c:pt>
                <c:pt idx="18">
                  <c:v>-0.001</c:v>
                </c:pt>
                <c:pt idx="19">
                  <c:v>-0.034</c:v>
                </c:pt>
                <c:pt idx="20">
                  <c:v>-0.041</c:v>
                </c:pt>
                <c:pt idx="21">
                  <c:v>-0.052</c:v>
                </c:pt>
                <c:pt idx="22">
                  <c:v>-0.07</c:v>
                </c:pt>
                <c:pt idx="23">
                  <c:v>-0.066</c:v>
                </c:pt>
                <c:pt idx="24">
                  <c:v>-0.051</c:v>
                </c:pt>
                <c:pt idx="25">
                  <c:v>-0.073</c:v>
                </c:pt>
                <c:pt idx="26">
                  <c:v>-0.059</c:v>
                </c:pt>
                <c:pt idx="27">
                  <c:v>-0.054</c:v>
                </c:pt>
                <c:pt idx="28">
                  <c:v>-0.027</c:v>
                </c:pt>
              </c:numCache>
            </c:numRef>
          </c:val>
          <c:smooth val="0"/>
        </c:ser>
        <c:ser>
          <c:idx val="1"/>
          <c:order val="1"/>
          <c:tx>
            <c:v>vertical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'24'!$G$1:$G$29</c:f>
              <c:numCache>
                <c:ptCount val="29"/>
                <c:pt idx="0">
                  <c:v>-0.003</c:v>
                </c:pt>
                <c:pt idx="1">
                  <c:v>0.014</c:v>
                </c:pt>
                <c:pt idx="2">
                  <c:v>0</c:v>
                </c:pt>
                <c:pt idx="3">
                  <c:v>-0.008</c:v>
                </c:pt>
                <c:pt idx="4">
                  <c:v>-0.028</c:v>
                </c:pt>
                <c:pt idx="5">
                  <c:v>-0.07</c:v>
                </c:pt>
                <c:pt idx="6">
                  <c:v>-0.131</c:v>
                </c:pt>
                <c:pt idx="7">
                  <c:v>-0.159</c:v>
                </c:pt>
                <c:pt idx="8">
                  <c:v>-0.12</c:v>
                </c:pt>
                <c:pt idx="9">
                  <c:v>-0.086</c:v>
                </c:pt>
                <c:pt idx="10">
                  <c:v>-0.116</c:v>
                </c:pt>
                <c:pt idx="11">
                  <c:v>-0.119</c:v>
                </c:pt>
                <c:pt idx="12">
                  <c:v>-0.075</c:v>
                </c:pt>
                <c:pt idx="13">
                  <c:v>0.004</c:v>
                </c:pt>
                <c:pt idx="14">
                  <c:v>-0.02</c:v>
                </c:pt>
                <c:pt idx="15">
                  <c:v>-0.147</c:v>
                </c:pt>
                <c:pt idx="16">
                  <c:v>-0.178</c:v>
                </c:pt>
                <c:pt idx="17">
                  <c:v>-0.126</c:v>
                </c:pt>
                <c:pt idx="18">
                  <c:v>0.022</c:v>
                </c:pt>
                <c:pt idx="19">
                  <c:v>0.018</c:v>
                </c:pt>
                <c:pt idx="20">
                  <c:v>-0.023</c:v>
                </c:pt>
                <c:pt idx="21">
                  <c:v>-0.038</c:v>
                </c:pt>
                <c:pt idx="22">
                  <c:v>-0.015</c:v>
                </c:pt>
                <c:pt idx="23">
                  <c:v>-0.002</c:v>
                </c:pt>
                <c:pt idx="24">
                  <c:v>-0.129</c:v>
                </c:pt>
                <c:pt idx="25">
                  <c:v>-0.19</c:v>
                </c:pt>
                <c:pt idx="26">
                  <c:v>-0.183</c:v>
                </c:pt>
                <c:pt idx="27">
                  <c:v>-0.043</c:v>
                </c:pt>
                <c:pt idx="28">
                  <c:v>0.048</c:v>
                </c:pt>
              </c:numCache>
            </c:numRef>
          </c:val>
          <c:smooth val="0"/>
        </c:ser>
        <c:ser>
          <c:idx val="2"/>
          <c:order val="2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'24'!$H$1:$H$29</c:f>
              <c:numCache>
                <c:ptCount val="29"/>
                <c:pt idx="0">
                  <c:v>0.009486832980505138</c:v>
                </c:pt>
                <c:pt idx="1">
                  <c:v>0.09701546268507923</c:v>
                </c:pt>
                <c:pt idx="2">
                  <c:v>0.097</c:v>
                </c:pt>
                <c:pt idx="3">
                  <c:v>0.01131370849898476</c:v>
                </c:pt>
                <c:pt idx="4">
                  <c:v>0.13004999038831183</c:v>
                </c:pt>
                <c:pt idx="5">
                  <c:v>0.09620810776644555</c:v>
                </c:pt>
                <c:pt idx="6">
                  <c:v>0.13439121995130487</c:v>
                </c:pt>
                <c:pt idx="7">
                  <c:v>0.16445364088398895</c:v>
                </c:pt>
                <c:pt idx="8">
                  <c:v>0.14366976021418007</c:v>
                </c:pt>
                <c:pt idx="9">
                  <c:v>0.1237618681177688</c:v>
                </c:pt>
                <c:pt idx="10">
                  <c:v>0.12206555615733702</c:v>
                </c:pt>
                <c:pt idx="11">
                  <c:v>0.12083873551142447</c:v>
                </c:pt>
                <c:pt idx="12">
                  <c:v>0.07648529270389177</c:v>
                </c:pt>
                <c:pt idx="13">
                  <c:v>0.004472135954999579</c:v>
                </c:pt>
                <c:pt idx="14">
                  <c:v>0.023853720883753128</c:v>
                </c:pt>
                <c:pt idx="15">
                  <c:v>0.1540292180074936</c:v>
                </c:pt>
                <c:pt idx="16">
                  <c:v>0.1797470444819608</c:v>
                </c:pt>
                <c:pt idx="17">
                  <c:v>0.12639620247459968</c:v>
                </c:pt>
                <c:pt idx="18">
                  <c:v>0.02202271554554524</c:v>
                </c:pt>
                <c:pt idx="19">
                  <c:v>0.03847076812334269</c:v>
                </c:pt>
                <c:pt idx="20">
                  <c:v>0.047010637094172636</c:v>
                </c:pt>
                <c:pt idx="21">
                  <c:v>0.06440496875241847</c:v>
                </c:pt>
                <c:pt idx="22">
                  <c:v>0.07158910531638177</c:v>
                </c:pt>
                <c:pt idx="23">
                  <c:v>0.06603029607687672</c:v>
                </c:pt>
                <c:pt idx="24">
                  <c:v>0.1387155362603627</c:v>
                </c:pt>
                <c:pt idx="25">
                  <c:v>0.20354115063052974</c:v>
                </c:pt>
                <c:pt idx="26">
                  <c:v>0.19227584351654786</c:v>
                </c:pt>
                <c:pt idx="27">
                  <c:v>0.06902897942168926</c:v>
                </c:pt>
                <c:pt idx="28">
                  <c:v>0.05507267925205746</c:v>
                </c:pt>
              </c:numCache>
            </c:numRef>
          </c:val>
          <c:smooth val="0"/>
        </c:ser>
        <c:ser>
          <c:idx val="3"/>
          <c:order val="3"/>
          <c:tx>
            <c:v>end pt 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'24'!$I$1:$I$29</c:f>
              <c:numCache>
                <c:ptCount val="29"/>
                <c:pt idx="0">
                  <c:v>0.009486832980505138</c:v>
                </c:pt>
                <c:pt idx="1">
                  <c:v>0.011114898918774863</c:v>
                </c:pt>
                <c:pt idx="2">
                  <c:v>0.012742964857044589</c:v>
                </c:pt>
                <c:pt idx="3">
                  <c:v>0.014371030795314314</c:v>
                </c:pt>
                <c:pt idx="4">
                  <c:v>0.01599909673358404</c:v>
                </c:pt>
                <c:pt idx="5">
                  <c:v>0.01762716267185377</c:v>
                </c:pt>
                <c:pt idx="6">
                  <c:v>0.019255228610123493</c:v>
                </c:pt>
                <c:pt idx="7">
                  <c:v>0.020883294548393216</c:v>
                </c:pt>
                <c:pt idx="8">
                  <c:v>0.022511360486662944</c:v>
                </c:pt>
                <c:pt idx="9">
                  <c:v>0.02413942642493267</c:v>
                </c:pt>
                <c:pt idx="10">
                  <c:v>0.025767492363202395</c:v>
                </c:pt>
                <c:pt idx="11">
                  <c:v>0.02739555830147212</c:v>
                </c:pt>
                <c:pt idx="12">
                  <c:v>0.02902362423974185</c:v>
                </c:pt>
                <c:pt idx="13">
                  <c:v>0.030651690178011573</c:v>
                </c:pt>
                <c:pt idx="14">
                  <c:v>0.0322797561162813</c:v>
                </c:pt>
                <c:pt idx="15">
                  <c:v>0.03390782205455102</c:v>
                </c:pt>
                <c:pt idx="16">
                  <c:v>0.03553588799282075</c:v>
                </c:pt>
                <c:pt idx="17">
                  <c:v>0.037163953931090475</c:v>
                </c:pt>
                <c:pt idx="18">
                  <c:v>0.0387920198693602</c:v>
                </c:pt>
                <c:pt idx="19">
                  <c:v>0.04042008580762993</c:v>
                </c:pt>
                <c:pt idx="20">
                  <c:v>0.04204815174589965</c:v>
                </c:pt>
                <c:pt idx="21">
                  <c:v>0.04367621768416938</c:v>
                </c:pt>
                <c:pt idx="22">
                  <c:v>0.0453042836224391</c:v>
                </c:pt>
                <c:pt idx="23">
                  <c:v>0.046932349560708825</c:v>
                </c:pt>
                <c:pt idx="24">
                  <c:v>0.048560415498978556</c:v>
                </c:pt>
                <c:pt idx="25">
                  <c:v>0.05018848143724828</c:v>
                </c:pt>
                <c:pt idx="26">
                  <c:v>0.051816547375518</c:v>
                </c:pt>
                <c:pt idx="27">
                  <c:v>0.053444613313787734</c:v>
                </c:pt>
                <c:pt idx="28">
                  <c:v>0.05507267925205746</c:v>
                </c:pt>
              </c:numCache>
            </c:numRef>
          </c:val>
          <c:smooth val="0"/>
        </c:ser>
        <c:ser>
          <c:idx val="4"/>
          <c:order val="4"/>
          <c:tx>
            <c:v>end pt 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'24'!$K$1:$K$29</c:f>
              <c:numCache>
                <c:ptCount val="29"/>
                <c:pt idx="0">
                  <c:v>0.009</c:v>
                </c:pt>
                <c:pt idx="1">
                  <c:v>0.0077142857142857135</c:v>
                </c:pt>
                <c:pt idx="2">
                  <c:v>0.006428571428571428</c:v>
                </c:pt>
                <c:pt idx="3">
                  <c:v>0.005142857142857143</c:v>
                </c:pt>
                <c:pt idx="4">
                  <c:v>0.0038571428571428567</c:v>
                </c:pt>
                <c:pt idx="5">
                  <c:v>0.002571428571428571</c:v>
                </c:pt>
                <c:pt idx="6">
                  <c:v>0.0012857142857142859</c:v>
                </c:pt>
                <c:pt idx="7">
                  <c:v>0</c:v>
                </c:pt>
                <c:pt idx="8">
                  <c:v>-0.0012857142857142859</c:v>
                </c:pt>
                <c:pt idx="9">
                  <c:v>-0.0025714285714285717</c:v>
                </c:pt>
                <c:pt idx="10">
                  <c:v>-0.0038571428571428576</c:v>
                </c:pt>
                <c:pt idx="11">
                  <c:v>-0.0051428571428571435</c:v>
                </c:pt>
                <c:pt idx="12">
                  <c:v>-0.006428571428571428</c:v>
                </c:pt>
                <c:pt idx="13">
                  <c:v>-0.0077142857142857135</c:v>
                </c:pt>
                <c:pt idx="14">
                  <c:v>-0.009</c:v>
                </c:pt>
                <c:pt idx="15">
                  <c:v>-0.010285714285714285</c:v>
                </c:pt>
                <c:pt idx="16">
                  <c:v>-0.011571428571428571</c:v>
                </c:pt>
                <c:pt idx="17">
                  <c:v>-0.012857142857142857</c:v>
                </c:pt>
                <c:pt idx="18">
                  <c:v>-0.014142857142857143</c:v>
                </c:pt>
                <c:pt idx="19">
                  <c:v>-0.015428571428571429</c:v>
                </c:pt>
                <c:pt idx="20">
                  <c:v>-0.016714285714285716</c:v>
                </c:pt>
                <c:pt idx="21">
                  <c:v>-0.018000000000000002</c:v>
                </c:pt>
                <c:pt idx="22">
                  <c:v>-0.019285714285714288</c:v>
                </c:pt>
                <c:pt idx="23">
                  <c:v>-0.020571428571428574</c:v>
                </c:pt>
                <c:pt idx="24">
                  <c:v>-0.021857142857142853</c:v>
                </c:pt>
                <c:pt idx="25">
                  <c:v>-0.02314285714285714</c:v>
                </c:pt>
                <c:pt idx="26">
                  <c:v>-0.024428571428571424</c:v>
                </c:pt>
                <c:pt idx="27">
                  <c:v>-0.02571428571428571</c:v>
                </c:pt>
                <c:pt idx="28">
                  <c:v>-0.026999999999999996</c:v>
                </c:pt>
              </c:numCache>
            </c:numRef>
          </c:val>
          <c:smooth val="0"/>
        </c:ser>
        <c:ser>
          <c:idx val="5"/>
          <c:order val="5"/>
          <c:tx>
            <c:v>end pt 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'24'!$M$1:$M$29</c:f>
              <c:numCache>
                <c:ptCount val="29"/>
                <c:pt idx="0">
                  <c:v>-0.003</c:v>
                </c:pt>
                <c:pt idx="1">
                  <c:v>-0.0011785714285714286</c:v>
                </c:pt>
                <c:pt idx="2">
                  <c:v>0.0006428571428571429</c:v>
                </c:pt>
                <c:pt idx="3">
                  <c:v>0.002464285714285715</c:v>
                </c:pt>
                <c:pt idx="4">
                  <c:v>0.004285714285714286</c:v>
                </c:pt>
                <c:pt idx="5">
                  <c:v>0.006107142857142857</c:v>
                </c:pt>
                <c:pt idx="6">
                  <c:v>0.00792857142857143</c:v>
                </c:pt>
                <c:pt idx="7">
                  <c:v>0.009750000000000002</c:v>
                </c:pt>
                <c:pt idx="8">
                  <c:v>0.011571428571428573</c:v>
                </c:pt>
                <c:pt idx="9">
                  <c:v>0.013392857142857144</c:v>
                </c:pt>
                <c:pt idx="10">
                  <c:v>0.015214285714285715</c:v>
                </c:pt>
                <c:pt idx="11">
                  <c:v>0.017035714285714286</c:v>
                </c:pt>
                <c:pt idx="12">
                  <c:v>0.01885714285714286</c:v>
                </c:pt>
                <c:pt idx="13">
                  <c:v>0.02067857142857143</c:v>
                </c:pt>
                <c:pt idx="14">
                  <c:v>0.022500000000000003</c:v>
                </c:pt>
                <c:pt idx="15">
                  <c:v>0.024321428571428574</c:v>
                </c:pt>
                <c:pt idx="16">
                  <c:v>0.026142857142857145</c:v>
                </c:pt>
                <c:pt idx="17">
                  <c:v>0.027964285714285716</c:v>
                </c:pt>
                <c:pt idx="18">
                  <c:v>0.029785714285714287</c:v>
                </c:pt>
                <c:pt idx="19">
                  <c:v>0.031607142857142854</c:v>
                </c:pt>
                <c:pt idx="20">
                  <c:v>0.033428571428571426</c:v>
                </c:pt>
                <c:pt idx="21">
                  <c:v>0.03525</c:v>
                </c:pt>
                <c:pt idx="22">
                  <c:v>0.03707142857142857</c:v>
                </c:pt>
                <c:pt idx="23">
                  <c:v>0.03889285714285714</c:v>
                </c:pt>
                <c:pt idx="24">
                  <c:v>0.04071428571428572</c:v>
                </c:pt>
                <c:pt idx="25">
                  <c:v>0.04253571428571429</c:v>
                </c:pt>
                <c:pt idx="26">
                  <c:v>0.04435714285714286</c:v>
                </c:pt>
                <c:pt idx="27">
                  <c:v>0.04617857142857143</c:v>
                </c:pt>
                <c:pt idx="28">
                  <c:v>0.048</c:v>
                </c:pt>
              </c:numCache>
            </c:numRef>
          </c:val>
          <c:smooth val="0"/>
        </c:ser>
        <c:marker val="1"/>
        <c:axId val="45164786"/>
        <c:axId val="3829891"/>
      </c:lineChart>
      <c:catAx>
        <c:axId val="45164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29891"/>
        <c:crosses val="autoZero"/>
        <c:auto val="1"/>
        <c:lblOffset val="100"/>
        <c:noMultiLvlLbl val="0"/>
      </c:catAx>
      <c:valAx>
        <c:axId val="38298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64786"/>
        <c:crossesAt val="1"/>
        <c:crossBetween val="between"/>
        <c:dispUnits/>
        <c:majorUnit val="0.0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deviation from theortical line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radius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'24'!$J$1:$J$29</c:f>
              <c:numCache>
                <c:ptCount val="29"/>
                <c:pt idx="0">
                  <c:v>0</c:v>
                </c:pt>
                <c:pt idx="1">
                  <c:v>0.08590056376630437</c:v>
                </c:pt>
                <c:pt idx="2">
                  <c:v>0.08425703514295542</c:v>
                </c:pt>
                <c:pt idx="3">
                  <c:v>-0.003057322296329554</c:v>
                </c:pt>
                <c:pt idx="4">
                  <c:v>0.11405089365472779</c:v>
                </c:pt>
                <c:pt idx="5">
                  <c:v>0.07858094509459178</c:v>
                </c:pt>
                <c:pt idx="6">
                  <c:v>0.11513599134118138</c:v>
                </c:pt>
                <c:pt idx="7">
                  <c:v>0.14357034633559573</c:v>
                </c:pt>
                <c:pt idx="8">
                  <c:v>0.12115839972751713</c:v>
                </c:pt>
                <c:pt idx="9">
                  <c:v>0.09962244169283613</c:v>
                </c:pt>
                <c:pt idx="10">
                  <c:v>0.09629806379413464</c:v>
                </c:pt>
                <c:pt idx="11">
                  <c:v>0.09344317720995235</c:v>
                </c:pt>
                <c:pt idx="12">
                  <c:v>0.047461668464149925</c:v>
                </c:pt>
                <c:pt idx="13">
                  <c:v>-0.026179554223011995</c:v>
                </c:pt>
                <c:pt idx="14">
                  <c:v>-0.008426035232528169</c:v>
                </c:pt>
                <c:pt idx="15">
                  <c:v>0.12012139595294259</c:v>
                </c:pt>
                <c:pt idx="16">
                  <c:v>0.14421115648914004</c:v>
                </c:pt>
                <c:pt idx="17">
                  <c:v>0.0892322485435092</c:v>
                </c:pt>
                <c:pt idx="18">
                  <c:v>-0.01676930432381496</c:v>
                </c:pt>
                <c:pt idx="19">
                  <c:v>-0.001949317684287237</c:v>
                </c:pt>
                <c:pt idx="20">
                  <c:v>0.0049624853482729825</c:v>
                </c:pt>
                <c:pt idx="21">
                  <c:v>0.02072875106824909</c:v>
                </c:pt>
                <c:pt idx="22">
                  <c:v>0.026284821693942667</c:v>
                </c:pt>
                <c:pt idx="23">
                  <c:v>0.01909794651616789</c:v>
                </c:pt>
                <c:pt idx="24">
                  <c:v>0.09015512076138416</c:v>
                </c:pt>
                <c:pt idx="25">
                  <c:v>0.15335266919328147</c:v>
                </c:pt>
                <c:pt idx="26">
                  <c:v>0.14045929614102987</c:v>
                </c:pt>
                <c:pt idx="27">
                  <c:v>0.015584366107901523</c:v>
                </c:pt>
                <c:pt idx="2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h endpts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'24'!$L$1:$L$29</c:f>
              <c:numCache>
                <c:ptCount val="29"/>
                <c:pt idx="0">
                  <c:v>0</c:v>
                </c:pt>
                <c:pt idx="1">
                  <c:v>0.08828571428571429</c:v>
                </c:pt>
                <c:pt idx="2">
                  <c:v>0.09057142857142858</c:v>
                </c:pt>
                <c:pt idx="3">
                  <c:v>-0.013142857142857144</c:v>
                </c:pt>
                <c:pt idx="4">
                  <c:v>-0.13085714285714287</c:v>
                </c:pt>
                <c:pt idx="5">
                  <c:v>-0.06857142857142857</c:v>
                </c:pt>
                <c:pt idx="6">
                  <c:v>-0.031285714285714285</c:v>
                </c:pt>
                <c:pt idx="7">
                  <c:v>-0.042</c:v>
                </c:pt>
                <c:pt idx="8">
                  <c:v>-0.07771428571428571</c:v>
                </c:pt>
                <c:pt idx="9">
                  <c:v>-0.08642857142857142</c:v>
                </c:pt>
                <c:pt idx="10">
                  <c:v>-0.03414285714285714</c:v>
                </c:pt>
                <c:pt idx="11">
                  <c:v>0.026142857142857145</c:v>
                </c:pt>
                <c:pt idx="12">
                  <c:v>-0.008571428571428572</c:v>
                </c:pt>
                <c:pt idx="13">
                  <c:v>0.005714285714285713</c:v>
                </c:pt>
                <c:pt idx="14">
                  <c:v>0.022</c:v>
                </c:pt>
                <c:pt idx="15">
                  <c:v>0.056285714285714286</c:v>
                </c:pt>
                <c:pt idx="16">
                  <c:v>0.036571428571428574</c:v>
                </c:pt>
                <c:pt idx="17">
                  <c:v>0.022857142857142857</c:v>
                </c:pt>
                <c:pt idx="18">
                  <c:v>0.013142857142857144</c:v>
                </c:pt>
                <c:pt idx="19">
                  <c:v>-0.018571428571428572</c:v>
                </c:pt>
                <c:pt idx="20">
                  <c:v>-0.024285714285714285</c:v>
                </c:pt>
                <c:pt idx="21">
                  <c:v>-0.033999999999999996</c:v>
                </c:pt>
                <c:pt idx="22">
                  <c:v>-0.05071428571428572</c:v>
                </c:pt>
                <c:pt idx="23">
                  <c:v>-0.04542857142857143</c:v>
                </c:pt>
                <c:pt idx="24">
                  <c:v>-0.029142857142857144</c:v>
                </c:pt>
                <c:pt idx="25">
                  <c:v>-0.04985714285714286</c:v>
                </c:pt>
                <c:pt idx="26">
                  <c:v>-0.03457142857142857</c:v>
                </c:pt>
                <c:pt idx="27">
                  <c:v>-0.02828571428571429</c:v>
                </c:pt>
                <c:pt idx="28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v endpts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'24'!$N$1:$N$29</c:f>
              <c:numCache>
                <c:ptCount val="29"/>
                <c:pt idx="0">
                  <c:v>0</c:v>
                </c:pt>
                <c:pt idx="1">
                  <c:v>0.015178571428571428</c:v>
                </c:pt>
                <c:pt idx="2">
                  <c:v>-0.0006428571428571429</c:v>
                </c:pt>
                <c:pt idx="3">
                  <c:v>-0.010464285714285714</c:v>
                </c:pt>
                <c:pt idx="4">
                  <c:v>-0.032285714285714286</c:v>
                </c:pt>
                <c:pt idx="5">
                  <c:v>-0.07610714285714286</c:v>
                </c:pt>
                <c:pt idx="6">
                  <c:v>-0.13892857142857143</c:v>
                </c:pt>
                <c:pt idx="7">
                  <c:v>-0.16875</c:v>
                </c:pt>
                <c:pt idx="8">
                  <c:v>-0.13157142857142856</c:v>
                </c:pt>
                <c:pt idx="9">
                  <c:v>-0.09939285714285714</c:v>
                </c:pt>
                <c:pt idx="10">
                  <c:v>-0.13121428571428573</c:v>
                </c:pt>
                <c:pt idx="11">
                  <c:v>-0.1360357142857143</c:v>
                </c:pt>
                <c:pt idx="12">
                  <c:v>-0.09385714285714286</c:v>
                </c:pt>
                <c:pt idx="13">
                  <c:v>-0.01667857142857143</c:v>
                </c:pt>
                <c:pt idx="14">
                  <c:v>-0.0425</c:v>
                </c:pt>
                <c:pt idx="15">
                  <c:v>-0.17132142857142857</c:v>
                </c:pt>
                <c:pt idx="16">
                  <c:v>-0.20414285714285713</c:v>
                </c:pt>
                <c:pt idx="17">
                  <c:v>-0.15396428571428572</c:v>
                </c:pt>
                <c:pt idx="18">
                  <c:v>-0.007785714285714288</c:v>
                </c:pt>
                <c:pt idx="19">
                  <c:v>-0.013607142857142856</c:v>
                </c:pt>
                <c:pt idx="20">
                  <c:v>-0.056428571428571425</c:v>
                </c:pt>
                <c:pt idx="21">
                  <c:v>-0.07325</c:v>
                </c:pt>
                <c:pt idx="22">
                  <c:v>-0.05207142857142857</c:v>
                </c:pt>
                <c:pt idx="23">
                  <c:v>-0.04089285714285714</c:v>
                </c:pt>
                <c:pt idx="24">
                  <c:v>-0.1697142857142857</c:v>
                </c:pt>
                <c:pt idx="25">
                  <c:v>-0.2325357142857143</c:v>
                </c:pt>
                <c:pt idx="26">
                  <c:v>-0.22735714285714287</c:v>
                </c:pt>
                <c:pt idx="27">
                  <c:v>-0.08917857142857143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34469020"/>
        <c:axId val="41785725"/>
      </c:lineChart>
      <c:catAx>
        <c:axId val="3446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85725"/>
        <c:crosses val="autoZero"/>
        <c:auto val="1"/>
        <c:lblOffset val="100"/>
        <c:noMultiLvlLbl val="0"/>
      </c:catAx>
      <c:valAx>
        <c:axId val="417857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469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Horizontal and Vertical line based on the collected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'24'!$F$1:$F$29</c:f>
              <c:numCache>
                <c:ptCount val="29"/>
                <c:pt idx="0">
                  <c:v>0.009</c:v>
                </c:pt>
                <c:pt idx="1">
                  <c:v>0.096</c:v>
                </c:pt>
                <c:pt idx="2">
                  <c:v>0.097</c:v>
                </c:pt>
                <c:pt idx="3">
                  <c:v>-0.008</c:v>
                </c:pt>
                <c:pt idx="4">
                  <c:v>-0.127</c:v>
                </c:pt>
                <c:pt idx="5">
                  <c:v>-0.066</c:v>
                </c:pt>
                <c:pt idx="6">
                  <c:v>-0.03</c:v>
                </c:pt>
                <c:pt idx="7">
                  <c:v>-0.042</c:v>
                </c:pt>
                <c:pt idx="8">
                  <c:v>-0.079</c:v>
                </c:pt>
                <c:pt idx="9">
                  <c:v>-0.089</c:v>
                </c:pt>
                <c:pt idx="10">
                  <c:v>-0.038</c:v>
                </c:pt>
                <c:pt idx="11">
                  <c:v>0.021</c:v>
                </c:pt>
                <c:pt idx="12">
                  <c:v>-0.015</c:v>
                </c:pt>
                <c:pt idx="13">
                  <c:v>-0.002</c:v>
                </c:pt>
                <c:pt idx="14">
                  <c:v>0.013</c:v>
                </c:pt>
                <c:pt idx="15">
                  <c:v>0.046</c:v>
                </c:pt>
                <c:pt idx="16">
                  <c:v>0.025</c:v>
                </c:pt>
                <c:pt idx="17">
                  <c:v>0.01</c:v>
                </c:pt>
                <c:pt idx="18">
                  <c:v>-0.001</c:v>
                </c:pt>
                <c:pt idx="19">
                  <c:v>-0.034</c:v>
                </c:pt>
                <c:pt idx="20">
                  <c:v>-0.041</c:v>
                </c:pt>
                <c:pt idx="21">
                  <c:v>-0.052</c:v>
                </c:pt>
                <c:pt idx="22">
                  <c:v>-0.07</c:v>
                </c:pt>
                <c:pt idx="23">
                  <c:v>-0.066</c:v>
                </c:pt>
                <c:pt idx="24">
                  <c:v>-0.051</c:v>
                </c:pt>
                <c:pt idx="25">
                  <c:v>-0.073</c:v>
                </c:pt>
                <c:pt idx="26">
                  <c:v>-0.059</c:v>
                </c:pt>
                <c:pt idx="27">
                  <c:v>-0.054</c:v>
                </c:pt>
                <c:pt idx="28">
                  <c:v>-0.027</c:v>
                </c:pt>
              </c:numCache>
            </c:numRef>
          </c:xVal>
          <c:yVal>
            <c:numRef>
              <c:f>'24'!$G$1:$G$29</c:f>
              <c:numCache>
                <c:ptCount val="29"/>
                <c:pt idx="0">
                  <c:v>-0.003</c:v>
                </c:pt>
                <c:pt idx="1">
                  <c:v>0.014</c:v>
                </c:pt>
                <c:pt idx="2">
                  <c:v>0</c:v>
                </c:pt>
                <c:pt idx="3">
                  <c:v>-0.008</c:v>
                </c:pt>
                <c:pt idx="4">
                  <c:v>-0.028</c:v>
                </c:pt>
                <c:pt idx="5">
                  <c:v>-0.07</c:v>
                </c:pt>
                <c:pt idx="6">
                  <c:v>-0.131</c:v>
                </c:pt>
                <c:pt idx="7">
                  <c:v>-0.159</c:v>
                </c:pt>
                <c:pt idx="8">
                  <c:v>-0.12</c:v>
                </c:pt>
                <c:pt idx="9">
                  <c:v>-0.086</c:v>
                </c:pt>
                <c:pt idx="10">
                  <c:v>-0.116</c:v>
                </c:pt>
                <c:pt idx="11">
                  <c:v>-0.119</c:v>
                </c:pt>
                <c:pt idx="12">
                  <c:v>-0.075</c:v>
                </c:pt>
                <c:pt idx="13">
                  <c:v>0.004</c:v>
                </c:pt>
                <c:pt idx="14">
                  <c:v>-0.02</c:v>
                </c:pt>
                <c:pt idx="15">
                  <c:v>-0.147</c:v>
                </c:pt>
                <c:pt idx="16">
                  <c:v>-0.178</c:v>
                </c:pt>
                <c:pt idx="17">
                  <c:v>-0.126</c:v>
                </c:pt>
                <c:pt idx="18">
                  <c:v>0.022</c:v>
                </c:pt>
                <c:pt idx="19">
                  <c:v>0.018</c:v>
                </c:pt>
                <c:pt idx="20">
                  <c:v>-0.023</c:v>
                </c:pt>
                <c:pt idx="21">
                  <c:v>-0.038</c:v>
                </c:pt>
                <c:pt idx="22">
                  <c:v>-0.015</c:v>
                </c:pt>
                <c:pt idx="23">
                  <c:v>-0.002</c:v>
                </c:pt>
                <c:pt idx="24">
                  <c:v>-0.129</c:v>
                </c:pt>
                <c:pt idx="25">
                  <c:v>-0.19</c:v>
                </c:pt>
                <c:pt idx="26">
                  <c:v>-0.183</c:v>
                </c:pt>
                <c:pt idx="27">
                  <c:v>-0.043</c:v>
                </c:pt>
                <c:pt idx="28">
                  <c:v>0.048</c:v>
                </c:pt>
              </c:numCache>
            </c:numRef>
          </c:yVal>
          <c:smooth val="1"/>
        </c:ser>
        <c:axId val="40527206"/>
        <c:axId val="29200535"/>
      </c:scatterChart>
      <c:valAx>
        <c:axId val="40527206"/>
        <c:scaling>
          <c:orientation val="minMax"/>
          <c:max val="0.45"/>
          <c:min val="-0.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Horizontal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00535"/>
        <c:crosses val="autoZero"/>
        <c:crossBetween val="midCat"/>
        <c:dispUnits/>
      </c:valAx>
      <c:valAx>
        <c:axId val="29200535"/>
        <c:scaling>
          <c:orientation val="minMax"/>
          <c:max val="0.45"/>
          <c:min val="-0.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Vertical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272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Horizontal and Vertical line based on the zeroed values</a:t>
            </a:r>
          </a:p>
        </c:rich>
      </c:tx>
      <c:layout>
        <c:manualLayout>
          <c:xMode val="factor"/>
          <c:yMode val="factor"/>
          <c:x val="0.024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7375"/>
          <c:w val="0.88475"/>
          <c:h val="0.73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'24'!$L$1:$L$29</c:f>
              <c:numCache>
                <c:ptCount val="29"/>
                <c:pt idx="0">
                  <c:v>0</c:v>
                </c:pt>
                <c:pt idx="1">
                  <c:v>0.08828571428571429</c:v>
                </c:pt>
                <c:pt idx="2">
                  <c:v>0.09057142857142858</c:v>
                </c:pt>
                <c:pt idx="3">
                  <c:v>-0.013142857142857144</c:v>
                </c:pt>
                <c:pt idx="4">
                  <c:v>-0.13085714285714287</c:v>
                </c:pt>
                <c:pt idx="5">
                  <c:v>-0.06857142857142857</c:v>
                </c:pt>
                <c:pt idx="6">
                  <c:v>-0.031285714285714285</c:v>
                </c:pt>
                <c:pt idx="7">
                  <c:v>-0.042</c:v>
                </c:pt>
                <c:pt idx="8">
                  <c:v>-0.07771428571428571</c:v>
                </c:pt>
                <c:pt idx="9">
                  <c:v>-0.08642857142857142</c:v>
                </c:pt>
                <c:pt idx="10">
                  <c:v>-0.03414285714285714</c:v>
                </c:pt>
                <c:pt idx="11">
                  <c:v>0.026142857142857145</c:v>
                </c:pt>
                <c:pt idx="12">
                  <c:v>-0.008571428571428572</c:v>
                </c:pt>
                <c:pt idx="13">
                  <c:v>0.005714285714285713</c:v>
                </c:pt>
                <c:pt idx="14">
                  <c:v>0.022</c:v>
                </c:pt>
                <c:pt idx="15">
                  <c:v>0.056285714285714286</c:v>
                </c:pt>
                <c:pt idx="16">
                  <c:v>0.036571428571428574</c:v>
                </c:pt>
                <c:pt idx="17">
                  <c:v>0.022857142857142857</c:v>
                </c:pt>
                <c:pt idx="18">
                  <c:v>0.013142857142857144</c:v>
                </c:pt>
                <c:pt idx="19">
                  <c:v>-0.018571428571428572</c:v>
                </c:pt>
                <c:pt idx="20">
                  <c:v>-0.024285714285714285</c:v>
                </c:pt>
                <c:pt idx="21">
                  <c:v>-0.033999999999999996</c:v>
                </c:pt>
                <c:pt idx="22">
                  <c:v>-0.05071428571428572</c:v>
                </c:pt>
                <c:pt idx="23">
                  <c:v>-0.04542857142857143</c:v>
                </c:pt>
                <c:pt idx="24">
                  <c:v>-0.029142857142857144</c:v>
                </c:pt>
                <c:pt idx="25">
                  <c:v>-0.04985714285714286</c:v>
                </c:pt>
                <c:pt idx="26">
                  <c:v>-0.03457142857142857</c:v>
                </c:pt>
                <c:pt idx="27">
                  <c:v>-0.02828571428571429</c:v>
                </c:pt>
                <c:pt idx="28">
                  <c:v>0</c:v>
                </c:pt>
              </c:numCache>
            </c:numRef>
          </c:xVal>
          <c:yVal>
            <c:numRef>
              <c:f>'24'!$N$1:$N$29</c:f>
              <c:numCache>
                <c:ptCount val="29"/>
                <c:pt idx="0">
                  <c:v>0</c:v>
                </c:pt>
                <c:pt idx="1">
                  <c:v>0.015178571428571428</c:v>
                </c:pt>
                <c:pt idx="2">
                  <c:v>-0.0006428571428571429</c:v>
                </c:pt>
                <c:pt idx="3">
                  <c:v>-0.010464285714285714</c:v>
                </c:pt>
                <c:pt idx="4">
                  <c:v>-0.032285714285714286</c:v>
                </c:pt>
                <c:pt idx="5">
                  <c:v>-0.07610714285714286</c:v>
                </c:pt>
                <c:pt idx="6">
                  <c:v>-0.13892857142857143</c:v>
                </c:pt>
                <c:pt idx="7">
                  <c:v>-0.16875</c:v>
                </c:pt>
                <c:pt idx="8">
                  <c:v>-0.13157142857142856</c:v>
                </c:pt>
                <c:pt idx="9">
                  <c:v>-0.09939285714285714</c:v>
                </c:pt>
                <c:pt idx="10">
                  <c:v>-0.13121428571428573</c:v>
                </c:pt>
                <c:pt idx="11">
                  <c:v>-0.1360357142857143</c:v>
                </c:pt>
                <c:pt idx="12">
                  <c:v>-0.09385714285714286</c:v>
                </c:pt>
                <c:pt idx="13">
                  <c:v>-0.01667857142857143</c:v>
                </c:pt>
                <c:pt idx="14">
                  <c:v>-0.0425</c:v>
                </c:pt>
                <c:pt idx="15">
                  <c:v>-0.17132142857142857</c:v>
                </c:pt>
                <c:pt idx="16">
                  <c:v>-0.20414285714285713</c:v>
                </c:pt>
                <c:pt idx="17">
                  <c:v>-0.15396428571428572</c:v>
                </c:pt>
                <c:pt idx="18">
                  <c:v>-0.007785714285714288</c:v>
                </c:pt>
                <c:pt idx="19">
                  <c:v>-0.013607142857142856</c:v>
                </c:pt>
                <c:pt idx="20">
                  <c:v>-0.056428571428571425</c:v>
                </c:pt>
                <c:pt idx="21">
                  <c:v>-0.07325</c:v>
                </c:pt>
                <c:pt idx="22">
                  <c:v>-0.05207142857142857</c:v>
                </c:pt>
                <c:pt idx="23">
                  <c:v>-0.04089285714285714</c:v>
                </c:pt>
                <c:pt idx="24">
                  <c:v>-0.1697142857142857</c:v>
                </c:pt>
                <c:pt idx="25">
                  <c:v>-0.2325357142857143</c:v>
                </c:pt>
                <c:pt idx="26">
                  <c:v>-0.22735714285714287</c:v>
                </c:pt>
                <c:pt idx="27">
                  <c:v>-0.08917857142857143</c:v>
                </c:pt>
                <c:pt idx="28">
                  <c:v>0</c:v>
                </c:pt>
              </c:numCache>
            </c:numRef>
          </c:yVal>
          <c:smooth val="1"/>
        </c:ser>
        <c:axId val="61478224"/>
        <c:axId val="16433105"/>
      </c:scatterChart>
      <c:valAx>
        <c:axId val="61478224"/>
        <c:scaling>
          <c:orientation val="minMax"/>
          <c:max val="0.45"/>
          <c:min val="-0.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Horizontal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33105"/>
        <c:crosses val="autoZero"/>
        <c:crossBetween val="midCat"/>
        <c:dispUnits/>
      </c:valAx>
      <c:valAx>
        <c:axId val="16433105"/>
        <c:scaling>
          <c:orientation val="minMax"/>
          <c:max val="0.45"/>
          <c:min val="-0.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Vertical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782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actual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horizontal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'310'!$F$1:$F$29</c:f>
              <c:numCache>
                <c:ptCount val="29"/>
                <c:pt idx="0">
                  <c:v>-0.118</c:v>
                </c:pt>
                <c:pt idx="1">
                  <c:v>-0.144</c:v>
                </c:pt>
                <c:pt idx="2">
                  <c:v>-0.183</c:v>
                </c:pt>
                <c:pt idx="3">
                  <c:v>-0.219</c:v>
                </c:pt>
                <c:pt idx="4">
                  <c:v>-0.224</c:v>
                </c:pt>
                <c:pt idx="5">
                  <c:v>-0.232</c:v>
                </c:pt>
                <c:pt idx="6">
                  <c:v>-0.21</c:v>
                </c:pt>
                <c:pt idx="7">
                  <c:v>-0.215</c:v>
                </c:pt>
                <c:pt idx="8">
                  <c:v>-0.208</c:v>
                </c:pt>
                <c:pt idx="9">
                  <c:v>-0.209</c:v>
                </c:pt>
                <c:pt idx="10">
                  <c:v>-0.199</c:v>
                </c:pt>
                <c:pt idx="11">
                  <c:v>-0.182</c:v>
                </c:pt>
                <c:pt idx="12">
                  <c:v>-0.174</c:v>
                </c:pt>
                <c:pt idx="13">
                  <c:v>-0.161</c:v>
                </c:pt>
                <c:pt idx="14">
                  <c:v>-0.132</c:v>
                </c:pt>
                <c:pt idx="15">
                  <c:v>-0.129</c:v>
                </c:pt>
                <c:pt idx="16">
                  <c:v>-0.143</c:v>
                </c:pt>
                <c:pt idx="17">
                  <c:v>-0.154</c:v>
                </c:pt>
                <c:pt idx="18">
                  <c:v>-0.149</c:v>
                </c:pt>
                <c:pt idx="19">
                  <c:v>-0.154</c:v>
                </c:pt>
                <c:pt idx="20">
                  <c:v>-0.155</c:v>
                </c:pt>
                <c:pt idx="21">
                  <c:v>-0.132</c:v>
                </c:pt>
                <c:pt idx="22">
                  <c:v>-0.101</c:v>
                </c:pt>
                <c:pt idx="23">
                  <c:v>-0.095</c:v>
                </c:pt>
                <c:pt idx="24">
                  <c:v>-0.07</c:v>
                </c:pt>
                <c:pt idx="25">
                  <c:v>-0.057</c:v>
                </c:pt>
                <c:pt idx="26">
                  <c:v>-0.042</c:v>
                </c:pt>
                <c:pt idx="27">
                  <c:v>-0.021</c:v>
                </c:pt>
                <c:pt idx="28">
                  <c:v>-0.013</c:v>
                </c:pt>
              </c:numCache>
            </c:numRef>
          </c:val>
          <c:smooth val="0"/>
        </c:ser>
        <c:ser>
          <c:idx val="1"/>
          <c:order val="1"/>
          <c:tx>
            <c:v>vertical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'310'!$G$1:$G$29</c:f>
              <c:numCache>
                <c:ptCount val="29"/>
                <c:pt idx="0">
                  <c:v>-0.096</c:v>
                </c:pt>
                <c:pt idx="1">
                  <c:v>-0.119</c:v>
                </c:pt>
                <c:pt idx="2">
                  <c:v>-0.106</c:v>
                </c:pt>
                <c:pt idx="3">
                  <c:v>-0.1</c:v>
                </c:pt>
                <c:pt idx="4">
                  <c:v>-0.081</c:v>
                </c:pt>
                <c:pt idx="5">
                  <c:v>-0.076</c:v>
                </c:pt>
                <c:pt idx="6">
                  <c:v>-0.049</c:v>
                </c:pt>
                <c:pt idx="7">
                  <c:v>-0.051</c:v>
                </c:pt>
                <c:pt idx="8">
                  <c:v>-0.033</c:v>
                </c:pt>
                <c:pt idx="9">
                  <c:v>-0.036</c:v>
                </c:pt>
                <c:pt idx="10">
                  <c:v>-0.029</c:v>
                </c:pt>
                <c:pt idx="11">
                  <c:v>0.005</c:v>
                </c:pt>
                <c:pt idx="12">
                  <c:v>0.006</c:v>
                </c:pt>
                <c:pt idx="13">
                  <c:v>0.007</c:v>
                </c:pt>
                <c:pt idx="14">
                  <c:v>0.022</c:v>
                </c:pt>
                <c:pt idx="15">
                  <c:v>0.038</c:v>
                </c:pt>
                <c:pt idx="16">
                  <c:v>0.055</c:v>
                </c:pt>
                <c:pt idx="17">
                  <c:v>0.068</c:v>
                </c:pt>
                <c:pt idx="18">
                  <c:v>0.08</c:v>
                </c:pt>
                <c:pt idx="19">
                  <c:v>0.057</c:v>
                </c:pt>
                <c:pt idx="20">
                  <c:v>0.051</c:v>
                </c:pt>
                <c:pt idx="21">
                  <c:v>0.062</c:v>
                </c:pt>
                <c:pt idx="22">
                  <c:v>0.063</c:v>
                </c:pt>
                <c:pt idx="23">
                  <c:v>0.045</c:v>
                </c:pt>
                <c:pt idx="24">
                  <c:v>0.018</c:v>
                </c:pt>
                <c:pt idx="25">
                  <c:v>0.017</c:v>
                </c:pt>
                <c:pt idx="26">
                  <c:v>0.011</c:v>
                </c:pt>
                <c:pt idx="27">
                  <c:v>0.038</c:v>
                </c:pt>
                <c:pt idx="28">
                  <c:v>0.048</c:v>
                </c:pt>
              </c:numCache>
            </c:numRef>
          </c:val>
          <c:smooth val="0"/>
        </c:ser>
        <c:ser>
          <c:idx val="2"/>
          <c:order val="2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'310'!$H$1:$H$29</c:f>
              <c:numCache>
                <c:ptCount val="29"/>
                <c:pt idx="0">
                  <c:v>0.15211837495845135</c:v>
                </c:pt>
                <c:pt idx="1">
                  <c:v>0.18680738743422326</c:v>
                </c:pt>
                <c:pt idx="2">
                  <c:v>0.211482859825566</c:v>
                </c:pt>
                <c:pt idx="3">
                  <c:v>0.24075090861718465</c:v>
                </c:pt>
                <c:pt idx="4">
                  <c:v>0.23819529802244208</c:v>
                </c:pt>
                <c:pt idx="5">
                  <c:v>0.24413111231467405</c:v>
                </c:pt>
                <c:pt idx="6">
                  <c:v>0.21564090521049106</c:v>
                </c:pt>
                <c:pt idx="7">
                  <c:v>0.2209660607423683</c:v>
                </c:pt>
                <c:pt idx="8">
                  <c:v>0.21060151946270472</c:v>
                </c:pt>
                <c:pt idx="9">
                  <c:v>0.21207781590727492</c:v>
                </c:pt>
                <c:pt idx="10">
                  <c:v>0.20110196418732465</c:v>
                </c:pt>
                <c:pt idx="11">
                  <c:v>0.1820686683644388</c:v>
                </c:pt>
                <c:pt idx="12">
                  <c:v>0.1741034175425629</c:v>
                </c:pt>
                <c:pt idx="13">
                  <c:v>0.16115210206509875</c:v>
                </c:pt>
                <c:pt idx="14">
                  <c:v>0.13382077566656084</c:v>
                </c:pt>
                <c:pt idx="15">
                  <c:v>0.1344804818551748</c:v>
                </c:pt>
                <c:pt idx="16">
                  <c:v>0.1532122710490253</c:v>
                </c:pt>
                <c:pt idx="17">
                  <c:v>0.16834488409215173</c:v>
                </c:pt>
                <c:pt idx="18">
                  <c:v>0.16911830178901394</c:v>
                </c:pt>
                <c:pt idx="19">
                  <c:v>0.16421023110634733</c:v>
                </c:pt>
                <c:pt idx="20">
                  <c:v>0.16317475294910055</c:v>
                </c:pt>
                <c:pt idx="21">
                  <c:v>0.14583552379307313</c:v>
                </c:pt>
                <c:pt idx="22">
                  <c:v>0.11903780911962385</c:v>
                </c:pt>
                <c:pt idx="23">
                  <c:v>0.1051189802081432</c:v>
                </c:pt>
                <c:pt idx="24">
                  <c:v>0.07227724399837061</c:v>
                </c:pt>
                <c:pt idx="25">
                  <c:v>0.05948108943185221</c:v>
                </c:pt>
                <c:pt idx="26">
                  <c:v>0.04341658669218482</c:v>
                </c:pt>
                <c:pt idx="27">
                  <c:v>0.043416586692184816</c:v>
                </c:pt>
                <c:pt idx="28">
                  <c:v>0.049729267036625426</c:v>
                </c:pt>
              </c:numCache>
            </c:numRef>
          </c:val>
          <c:smooth val="0"/>
        </c:ser>
        <c:ser>
          <c:idx val="3"/>
          <c:order val="3"/>
          <c:tx>
            <c:v>end pt 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'310'!$I$1:$I$29</c:f>
              <c:numCache>
                <c:ptCount val="29"/>
                <c:pt idx="0">
                  <c:v>0.15211837495845135</c:v>
                </c:pt>
                <c:pt idx="1">
                  <c:v>0.1484616211041004</c:v>
                </c:pt>
                <c:pt idx="2">
                  <c:v>0.1448048672497495</c:v>
                </c:pt>
                <c:pt idx="3">
                  <c:v>0.14114811339539857</c:v>
                </c:pt>
                <c:pt idx="4">
                  <c:v>0.13749135954104763</c:v>
                </c:pt>
                <c:pt idx="5">
                  <c:v>0.13383460568669672</c:v>
                </c:pt>
                <c:pt idx="6">
                  <c:v>0.1301778518323458</c:v>
                </c:pt>
                <c:pt idx="7">
                  <c:v>0.12652109797799488</c:v>
                </c:pt>
                <c:pt idx="8">
                  <c:v>0.12286434412364394</c:v>
                </c:pt>
                <c:pt idx="9">
                  <c:v>0.119207590269293</c:v>
                </c:pt>
                <c:pt idx="10">
                  <c:v>0.11555083641494208</c:v>
                </c:pt>
                <c:pt idx="11">
                  <c:v>0.11189408256059116</c:v>
                </c:pt>
                <c:pt idx="12">
                  <c:v>0.10823732870624023</c:v>
                </c:pt>
                <c:pt idx="13">
                  <c:v>0.10458057485188932</c:v>
                </c:pt>
                <c:pt idx="14">
                  <c:v>0.10092382099753838</c:v>
                </c:pt>
                <c:pt idx="15">
                  <c:v>0.09726706714318746</c:v>
                </c:pt>
                <c:pt idx="16">
                  <c:v>0.09361031328883654</c:v>
                </c:pt>
                <c:pt idx="17">
                  <c:v>0.0899535594344856</c:v>
                </c:pt>
                <c:pt idx="18">
                  <c:v>0.08629680558013468</c:v>
                </c:pt>
                <c:pt idx="19">
                  <c:v>0.08264005172578376</c:v>
                </c:pt>
                <c:pt idx="20">
                  <c:v>0.07898329787143282</c:v>
                </c:pt>
                <c:pt idx="21">
                  <c:v>0.0753265440170819</c:v>
                </c:pt>
                <c:pt idx="22">
                  <c:v>0.07166979016273098</c:v>
                </c:pt>
                <c:pt idx="23">
                  <c:v>0.06801303630838006</c:v>
                </c:pt>
                <c:pt idx="24">
                  <c:v>0.06435628245402912</c:v>
                </c:pt>
                <c:pt idx="25">
                  <c:v>0.0606995285996782</c:v>
                </c:pt>
                <c:pt idx="26">
                  <c:v>0.05704277474532728</c:v>
                </c:pt>
                <c:pt idx="27">
                  <c:v>0.05338602089097634</c:v>
                </c:pt>
                <c:pt idx="28">
                  <c:v>0.04972926703662542</c:v>
                </c:pt>
              </c:numCache>
            </c:numRef>
          </c:val>
          <c:smooth val="0"/>
        </c:ser>
        <c:ser>
          <c:idx val="4"/>
          <c:order val="4"/>
          <c:tx>
            <c:v>end pt 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'310'!$K$1:$K$29</c:f>
              <c:numCache>
                <c:ptCount val="29"/>
                <c:pt idx="0">
                  <c:v>-0.118</c:v>
                </c:pt>
                <c:pt idx="1">
                  <c:v>-0.11424999999999999</c:v>
                </c:pt>
                <c:pt idx="2">
                  <c:v>-0.11049999999999999</c:v>
                </c:pt>
                <c:pt idx="3">
                  <c:v>-0.10675</c:v>
                </c:pt>
                <c:pt idx="4">
                  <c:v>-0.103</c:v>
                </c:pt>
                <c:pt idx="5">
                  <c:v>-0.09924999999999999</c:v>
                </c:pt>
                <c:pt idx="6">
                  <c:v>-0.0955</c:v>
                </c:pt>
                <c:pt idx="7">
                  <c:v>-0.09175</c:v>
                </c:pt>
                <c:pt idx="8">
                  <c:v>-0.088</c:v>
                </c:pt>
                <c:pt idx="9">
                  <c:v>-0.08424999999999999</c:v>
                </c:pt>
                <c:pt idx="10">
                  <c:v>-0.08049999999999999</c:v>
                </c:pt>
                <c:pt idx="11">
                  <c:v>-0.07675</c:v>
                </c:pt>
                <c:pt idx="12">
                  <c:v>-0.073</c:v>
                </c:pt>
                <c:pt idx="13">
                  <c:v>-0.06924999999999999</c:v>
                </c:pt>
                <c:pt idx="14">
                  <c:v>-0.0655</c:v>
                </c:pt>
                <c:pt idx="15">
                  <c:v>-0.06175</c:v>
                </c:pt>
                <c:pt idx="16">
                  <c:v>-0.057999999999999996</c:v>
                </c:pt>
                <c:pt idx="17">
                  <c:v>-0.05424999999999999</c:v>
                </c:pt>
                <c:pt idx="18">
                  <c:v>-0.05049999999999999</c:v>
                </c:pt>
                <c:pt idx="19">
                  <c:v>-0.04675</c:v>
                </c:pt>
                <c:pt idx="20">
                  <c:v>-0.043</c:v>
                </c:pt>
                <c:pt idx="21">
                  <c:v>-0.03924999999999999</c:v>
                </c:pt>
                <c:pt idx="22">
                  <c:v>-0.035500000000000004</c:v>
                </c:pt>
                <c:pt idx="23">
                  <c:v>-0.03175</c:v>
                </c:pt>
                <c:pt idx="24">
                  <c:v>-0.027999999999999997</c:v>
                </c:pt>
                <c:pt idx="25">
                  <c:v>-0.024249999999999994</c:v>
                </c:pt>
                <c:pt idx="26">
                  <c:v>-0.02049999999999999</c:v>
                </c:pt>
                <c:pt idx="27">
                  <c:v>-0.01675</c:v>
                </c:pt>
                <c:pt idx="28">
                  <c:v>-0.012999999999999998</c:v>
                </c:pt>
              </c:numCache>
            </c:numRef>
          </c:val>
          <c:smooth val="0"/>
        </c:ser>
        <c:ser>
          <c:idx val="5"/>
          <c:order val="5"/>
          <c:tx>
            <c:v>end pt 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'310'!$M$1:$M$29</c:f>
              <c:numCache>
                <c:ptCount val="29"/>
                <c:pt idx="0">
                  <c:v>-0.096</c:v>
                </c:pt>
                <c:pt idx="1">
                  <c:v>-0.09085714285714286</c:v>
                </c:pt>
                <c:pt idx="2">
                  <c:v>-0.08571428571428572</c:v>
                </c:pt>
                <c:pt idx="3">
                  <c:v>-0.08057142857142857</c:v>
                </c:pt>
                <c:pt idx="4">
                  <c:v>-0.07542857142857143</c:v>
                </c:pt>
                <c:pt idx="5">
                  <c:v>-0.07028571428571428</c:v>
                </c:pt>
                <c:pt idx="6">
                  <c:v>-0.06514285714285714</c:v>
                </c:pt>
                <c:pt idx="7">
                  <c:v>-0.06</c:v>
                </c:pt>
                <c:pt idx="8">
                  <c:v>-0.054857142857142854</c:v>
                </c:pt>
                <c:pt idx="9">
                  <c:v>-0.04971428571428571</c:v>
                </c:pt>
                <c:pt idx="10">
                  <c:v>-0.04457142857142857</c:v>
                </c:pt>
                <c:pt idx="11">
                  <c:v>-0.039428571428571424</c:v>
                </c:pt>
                <c:pt idx="12">
                  <c:v>-0.03428571428571428</c:v>
                </c:pt>
                <c:pt idx="13">
                  <c:v>-0.029142857142857137</c:v>
                </c:pt>
                <c:pt idx="14">
                  <c:v>-0.023999999999999994</c:v>
                </c:pt>
                <c:pt idx="15">
                  <c:v>-0.01885714285714285</c:v>
                </c:pt>
                <c:pt idx="16">
                  <c:v>-0.013714285714285707</c:v>
                </c:pt>
                <c:pt idx="17">
                  <c:v>-0.008571428571428563</c:v>
                </c:pt>
                <c:pt idx="18">
                  <c:v>-0.0034285714285714197</c:v>
                </c:pt>
                <c:pt idx="19">
                  <c:v>0.0017142857142857237</c:v>
                </c:pt>
                <c:pt idx="20">
                  <c:v>0.006857142857142867</c:v>
                </c:pt>
                <c:pt idx="21">
                  <c:v>0.01200000000000001</c:v>
                </c:pt>
                <c:pt idx="22">
                  <c:v>0.017142857142857154</c:v>
                </c:pt>
                <c:pt idx="23">
                  <c:v>0.022285714285714298</c:v>
                </c:pt>
                <c:pt idx="24">
                  <c:v>0.02742857142857144</c:v>
                </c:pt>
                <c:pt idx="25">
                  <c:v>0.032571428571428584</c:v>
                </c:pt>
                <c:pt idx="26">
                  <c:v>0.03771428571428573</c:v>
                </c:pt>
                <c:pt idx="27">
                  <c:v>0.04285714285714287</c:v>
                </c:pt>
                <c:pt idx="28">
                  <c:v>0.048000000000000015</c:v>
                </c:pt>
              </c:numCache>
            </c:numRef>
          </c:val>
          <c:smooth val="0"/>
        </c:ser>
        <c:marker val="1"/>
        <c:axId val="13680218"/>
        <c:axId val="56013099"/>
      </c:lineChart>
      <c:catAx>
        <c:axId val="13680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13099"/>
        <c:crosses val="autoZero"/>
        <c:auto val="1"/>
        <c:lblOffset val="100"/>
        <c:noMultiLvlLbl val="0"/>
      </c:catAx>
      <c:valAx>
        <c:axId val="560130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80218"/>
        <c:crossesAt val="1"/>
        <c:crossBetween val="between"/>
        <c:dispUnits/>
        <c:majorUnit val="0.0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deviation from theortical line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radius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'310'!$J$1:$J$29</c:f>
              <c:numCache>
                <c:ptCount val="29"/>
                <c:pt idx="0">
                  <c:v>0</c:v>
                </c:pt>
                <c:pt idx="1">
                  <c:v>0.03834576633012285</c:v>
                </c:pt>
                <c:pt idx="2">
                  <c:v>0.0666779925758165</c:v>
                </c:pt>
                <c:pt idx="3">
                  <c:v>0.09960279522178608</c:v>
                </c:pt>
                <c:pt idx="4">
                  <c:v>0.10070393848139444</c:v>
                </c:pt>
                <c:pt idx="5">
                  <c:v>0.11029650662797733</c:v>
                </c:pt>
                <c:pt idx="6">
                  <c:v>0.08546305337814528</c:v>
                </c:pt>
                <c:pt idx="7">
                  <c:v>0.09444496276437342</c:v>
                </c:pt>
                <c:pt idx="8">
                  <c:v>0.08773717533906078</c:v>
                </c:pt>
                <c:pt idx="9">
                  <c:v>0.09287022563798192</c:v>
                </c:pt>
                <c:pt idx="10">
                  <c:v>0.08555112777238257</c:v>
                </c:pt>
                <c:pt idx="11">
                  <c:v>0.07017458580384764</c:v>
                </c:pt>
                <c:pt idx="12">
                  <c:v>0.06586608883632267</c:v>
                </c:pt>
                <c:pt idx="13">
                  <c:v>0.05657152721320943</c:v>
                </c:pt>
                <c:pt idx="14">
                  <c:v>0.032896954669022455</c:v>
                </c:pt>
                <c:pt idx="15">
                  <c:v>0.037213414711987344</c:v>
                </c:pt>
                <c:pt idx="16">
                  <c:v>0.059601957760188756</c:v>
                </c:pt>
                <c:pt idx="17">
                  <c:v>0.07839132465766613</c:v>
                </c:pt>
                <c:pt idx="18">
                  <c:v>0.08282149620887926</c:v>
                </c:pt>
                <c:pt idx="19">
                  <c:v>0.08157017938056357</c:v>
                </c:pt>
                <c:pt idx="20">
                  <c:v>0.08419145507766773</c:v>
                </c:pt>
                <c:pt idx="21">
                  <c:v>0.07050897977599123</c:v>
                </c:pt>
                <c:pt idx="22">
                  <c:v>0.04736801895689287</c:v>
                </c:pt>
                <c:pt idx="23">
                  <c:v>0.03710594389976314</c:v>
                </c:pt>
                <c:pt idx="24">
                  <c:v>0.007920961544341493</c:v>
                </c:pt>
                <c:pt idx="25">
                  <c:v>-0.001218439167825991</c:v>
                </c:pt>
                <c:pt idx="26">
                  <c:v>-0.013626188053142453</c:v>
                </c:pt>
                <c:pt idx="27">
                  <c:v>-0.009969434198791524</c:v>
                </c:pt>
                <c:pt idx="2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h endpts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'310'!$L$1:$L$29</c:f>
              <c:numCache>
                <c:ptCount val="29"/>
                <c:pt idx="0">
                  <c:v>0</c:v>
                </c:pt>
                <c:pt idx="1">
                  <c:v>-0.02975</c:v>
                </c:pt>
                <c:pt idx="2">
                  <c:v>-0.07250000000000001</c:v>
                </c:pt>
                <c:pt idx="3">
                  <c:v>-0.11225</c:v>
                </c:pt>
                <c:pt idx="4">
                  <c:v>-0.12100000000000001</c:v>
                </c:pt>
                <c:pt idx="5">
                  <c:v>-0.13275000000000003</c:v>
                </c:pt>
                <c:pt idx="6">
                  <c:v>-0.11449999999999999</c:v>
                </c:pt>
                <c:pt idx="7">
                  <c:v>-0.12325</c:v>
                </c:pt>
                <c:pt idx="8">
                  <c:v>-0.12</c:v>
                </c:pt>
                <c:pt idx="9">
                  <c:v>-0.12475</c:v>
                </c:pt>
                <c:pt idx="10">
                  <c:v>-0.11850000000000002</c:v>
                </c:pt>
                <c:pt idx="11">
                  <c:v>-0.10525</c:v>
                </c:pt>
                <c:pt idx="12">
                  <c:v>-0.10099999999999999</c:v>
                </c:pt>
                <c:pt idx="13">
                  <c:v>-0.09175000000000001</c:v>
                </c:pt>
                <c:pt idx="14">
                  <c:v>-0.0665</c:v>
                </c:pt>
                <c:pt idx="15">
                  <c:v>-0.06725</c:v>
                </c:pt>
                <c:pt idx="16">
                  <c:v>-0.08499999999999999</c:v>
                </c:pt>
                <c:pt idx="17">
                  <c:v>-0.09975</c:v>
                </c:pt>
                <c:pt idx="18">
                  <c:v>-0.0985</c:v>
                </c:pt>
                <c:pt idx="19">
                  <c:v>-0.10725</c:v>
                </c:pt>
                <c:pt idx="20">
                  <c:v>-0.112</c:v>
                </c:pt>
                <c:pt idx="21">
                  <c:v>-0.09275000000000001</c:v>
                </c:pt>
                <c:pt idx="22">
                  <c:v>-0.0655</c:v>
                </c:pt>
                <c:pt idx="23">
                  <c:v>-0.06325</c:v>
                </c:pt>
                <c:pt idx="24">
                  <c:v>-0.04200000000000001</c:v>
                </c:pt>
                <c:pt idx="25">
                  <c:v>-0.03275000000000001</c:v>
                </c:pt>
                <c:pt idx="26">
                  <c:v>-0.021500000000000012</c:v>
                </c:pt>
                <c:pt idx="27">
                  <c:v>-0.00425</c:v>
                </c:pt>
                <c:pt idx="28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v endpts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'310'!$N$1:$N$29</c:f>
              <c:numCache>
                <c:ptCount val="29"/>
                <c:pt idx="0">
                  <c:v>0</c:v>
                </c:pt>
                <c:pt idx="1">
                  <c:v>-0.028142857142857136</c:v>
                </c:pt>
                <c:pt idx="2">
                  <c:v>-0.020285714285714282</c:v>
                </c:pt>
                <c:pt idx="3">
                  <c:v>-0.019428571428571434</c:v>
                </c:pt>
                <c:pt idx="4">
                  <c:v>-0.005571428571428574</c:v>
                </c:pt>
                <c:pt idx="5">
                  <c:v>-0.005714285714285713</c:v>
                </c:pt>
                <c:pt idx="6">
                  <c:v>0.01614285714285714</c:v>
                </c:pt>
                <c:pt idx="7">
                  <c:v>0.009000000000000001</c:v>
                </c:pt>
                <c:pt idx="8">
                  <c:v>0.021857142857142853</c:v>
                </c:pt>
                <c:pt idx="9">
                  <c:v>0.013714285714285714</c:v>
                </c:pt>
                <c:pt idx="10">
                  <c:v>0.015571428571428566</c:v>
                </c:pt>
                <c:pt idx="11">
                  <c:v>0.04442857142857142</c:v>
                </c:pt>
                <c:pt idx="12">
                  <c:v>0.04028571428571428</c:v>
                </c:pt>
                <c:pt idx="13">
                  <c:v>0.036142857142857136</c:v>
                </c:pt>
                <c:pt idx="14">
                  <c:v>0.04599999999999999</c:v>
                </c:pt>
                <c:pt idx="15">
                  <c:v>0.05685714285714285</c:v>
                </c:pt>
                <c:pt idx="16">
                  <c:v>0.0687142857142857</c:v>
                </c:pt>
                <c:pt idx="17">
                  <c:v>0.07657142857142857</c:v>
                </c:pt>
                <c:pt idx="18">
                  <c:v>0.08342857142857142</c:v>
                </c:pt>
                <c:pt idx="19">
                  <c:v>0.05528571428571428</c:v>
                </c:pt>
                <c:pt idx="20">
                  <c:v>0.04414285714285713</c:v>
                </c:pt>
                <c:pt idx="21">
                  <c:v>0.04999999999999999</c:v>
                </c:pt>
                <c:pt idx="22">
                  <c:v>0.045857142857142846</c:v>
                </c:pt>
                <c:pt idx="23">
                  <c:v>0.0227142857142857</c:v>
                </c:pt>
                <c:pt idx="24">
                  <c:v>-0.009428571428571442</c:v>
                </c:pt>
                <c:pt idx="25">
                  <c:v>-0.015571428571428583</c:v>
                </c:pt>
                <c:pt idx="26">
                  <c:v>-0.02671428571428573</c:v>
                </c:pt>
                <c:pt idx="27">
                  <c:v>-0.004857142857142872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34355844"/>
        <c:axId val="40767141"/>
      </c:lineChart>
      <c:catAx>
        <c:axId val="34355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67141"/>
        <c:crosses val="autoZero"/>
        <c:auto val="1"/>
        <c:lblOffset val="100"/>
        <c:noMultiLvlLbl val="0"/>
      </c:catAx>
      <c:valAx>
        <c:axId val="407671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355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Horizontal and Vertical line based on the collected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'310'!$F$1:$F$29</c:f>
              <c:numCache>
                <c:ptCount val="29"/>
                <c:pt idx="0">
                  <c:v>-0.118</c:v>
                </c:pt>
                <c:pt idx="1">
                  <c:v>-0.144</c:v>
                </c:pt>
                <c:pt idx="2">
                  <c:v>-0.183</c:v>
                </c:pt>
                <c:pt idx="3">
                  <c:v>-0.219</c:v>
                </c:pt>
                <c:pt idx="4">
                  <c:v>-0.224</c:v>
                </c:pt>
                <c:pt idx="5">
                  <c:v>-0.232</c:v>
                </c:pt>
                <c:pt idx="6">
                  <c:v>-0.21</c:v>
                </c:pt>
                <c:pt idx="7">
                  <c:v>-0.215</c:v>
                </c:pt>
                <c:pt idx="8">
                  <c:v>-0.208</c:v>
                </c:pt>
                <c:pt idx="9">
                  <c:v>-0.209</c:v>
                </c:pt>
                <c:pt idx="10">
                  <c:v>-0.199</c:v>
                </c:pt>
                <c:pt idx="11">
                  <c:v>-0.182</c:v>
                </c:pt>
                <c:pt idx="12">
                  <c:v>-0.174</c:v>
                </c:pt>
                <c:pt idx="13">
                  <c:v>-0.161</c:v>
                </c:pt>
                <c:pt idx="14">
                  <c:v>-0.132</c:v>
                </c:pt>
                <c:pt idx="15">
                  <c:v>-0.129</c:v>
                </c:pt>
                <c:pt idx="16">
                  <c:v>-0.143</c:v>
                </c:pt>
                <c:pt idx="17">
                  <c:v>-0.154</c:v>
                </c:pt>
                <c:pt idx="18">
                  <c:v>-0.149</c:v>
                </c:pt>
                <c:pt idx="19">
                  <c:v>-0.154</c:v>
                </c:pt>
                <c:pt idx="20">
                  <c:v>-0.155</c:v>
                </c:pt>
                <c:pt idx="21">
                  <c:v>-0.132</c:v>
                </c:pt>
                <c:pt idx="22">
                  <c:v>-0.101</c:v>
                </c:pt>
                <c:pt idx="23">
                  <c:v>-0.095</c:v>
                </c:pt>
                <c:pt idx="24">
                  <c:v>-0.07</c:v>
                </c:pt>
                <c:pt idx="25">
                  <c:v>-0.057</c:v>
                </c:pt>
                <c:pt idx="26">
                  <c:v>-0.042</c:v>
                </c:pt>
                <c:pt idx="27">
                  <c:v>-0.021</c:v>
                </c:pt>
                <c:pt idx="28">
                  <c:v>-0.013</c:v>
                </c:pt>
              </c:numCache>
            </c:numRef>
          </c:xVal>
          <c:yVal>
            <c:numRef>
              <c:f>'310'!$G$1:$G$29</c:f>
              <c:numCache>
                <c:ptCount val="29"/>
                <c:pt idx="0">
                  <c:v>-0.096</c:v>
                </c:pt>
                <c:pt idx="1">
                  <c:v>-0.119</c:v>
                </c:pt>
                <c:pt idx="2">
                  <c:v>-0.106</c:v>
                </c:pt>
                <c:pt idx="3">
                  <c:v>-0.1</c:v>
                </c:pt>
                <c:pt idx="4">
                  <c:v>-0.081</c:v>
                </c:pt>
                <c:pt idx="5">
                  <c:v>-0.076</c:v>
                </c:pt>
                <c:pt idx="6">
                  <c:v>-0.049</c:v>
                </c:pt>
                <c:pt idx="7">
                  <c:v>-0.051</c:v>
                </c:pt>
                <c:pt idx="8">
                  <c:v>-0.033</c:v>
                </c:pt>
                <c:pt idx="9">
                  <c:v>-0.036</c:v>
                </c:pt>
                <c:pt idx="10">
                  <c:v>-0.029</c:v>
                </c:pt>
                <c:pt idx="11">
                  <c:v>0.005</c:v>
                </c:pt>
                <c:pt idx="12">
                  <c:v>0.006</c:v>
                </c:pt>
                <c:pt idx="13">
                  <c:v>0.007</c:v>
                </c:pt>
                <c:pt idx="14">
                  <c:v>0.022</c:v>
                </c:pt>
                <c:pt idx="15">
                  <c:v>0.038</c:v>
                </c:pt>
                <c:pt idx="16">
                  <c:v>0.055</c:v>
                </c:pt>
                <c:pt idx="17">
                  <c:v>0.068</c:v>
                </c:pt>
                <c:pt idx="18">
                  <c:v>0.08</c:v>
                </c:pt>
                <c:pt idx="19">
                  <c:v>0.057</c:v>
                </c:pt>
                <c:pt idx="20">
                  <c:v>0.051</c:v>
                </c:pt>
                <c:pt idx="21">
                  <c:v>0.062</c:v>
                </c:pt>
                <c:pt idx="22">
                  <c:v>0.063</c:v>
                </c:pt>
                <c:pt idx="23">
                  <c:v>0.045</c:v>
                </c:pt>
                <c:pt idx="24">
                  <c:v>0.018</c:v>
                </c:pt>
                <c:pt idx="25">
                  <c:v>0.017</c:v>
                </c:pt>
                <c:pt idx="26">
                  <c:v>0.011</c:v>
                </c:pt>
                <c:pt idx="27">
                  <c:v>0.038</c:v>
                </c:pt>
                <c:pt idx="28">
                  <c:v>0.048</c:v>
                </c:pt>
              </c:numCache>
            </c:numRef>
          </c:yVal>
          <c:smooth val="1"/>
        </c:ser>
        <c:axId val="31359950"/>
        <c:axId val="13804095"/>
      </c:scatterChart>
      <c:valAx>
        <c:axId val="31359950"/>
        <c:scaling>
          <c:orientation val="minMax"/>
          <c:max val="0.45"/>
          <c:min val="-0.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Horizontal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04095"/>
        <c:crosses val="autoZero"/>
        <c:crossBetween val="midCat"/>
        <c:dispUnits/>
      </c:valAx>
      <c:valAx>
        <c:axId val="13804095"/>
        <c:scaling>
          <c:orientation val="minMax"/>
          <c:max val="0.45"/>
          <c:min val="-0.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Vertical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3599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Horizontal and Vertical line based on the zeroed values</a:t>
            </a:r>
          </a:p>
        </c:rich>
      </c:tx>
      <c:layout>
        <c:manualLayout>
          <c:xMode val="factor"/>
          <c:yMode val="factor"/>
          <c:x val="0.024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7375"/>
          <c:w val="0.88475"/>
          <c:h val="0.73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'310'!$L$1:$L$29</c:f>
              <c:numCache>
                <c:ptCount val="29"/>
                <c:pt idx="0">
                  <c:v>0</c:v>
                </c:pt>
                <c:pt idx="1">
                  <c:v>-0.02975</c:v>
                </c:pt>
                <c:pt idx="2">
                  <c:v>-0.07250000000000001</c:v>
                </c:pt>
                <c:pt idx="3">
                  <c:v>-0.11225</c:v>
                </c:pt>
                <c:pt idx="4">
                  <c:v>-0.12100000000000001</c:v>
                </c:pt>
                <c:pt idx="5">
                  <c:v>-0.13275000000000003</c:v>
                </c:pt>
                <c:pt idx="6">
                  <c:v>-0.11449999999999999</c:v>
                </c:pt>
                <c:pt idx="7">
                  <c:v>-0.12325</c:v>
                </c:pt>
                <c:pt idx="8">
                  <c:v>-0.12</c:v>
                </c:pt>
                <c:pt idx="9">
                  <c:v>-0.12475</c:v>
                </c:pt>
                <c:pt idx="10">
                  <c:v>-0.11850000000000002</c:v>
                </c:pt>
                <c:pt idx="11">
                  <c:v>-0.10525</c:v>
                </c:pt>
                <c:pt idx="12">
                  <c:v>-0.10099999999999999</c:v>
                </c:pt>
                <c:pt idx="13">
                  <c:v>-0.09175000000000001</c:v>
                </c:pt>
                <c:pt idx="14">
                  <c:v>-0.0665</c:v>
                </c:pt>
                <c:pt idx="15">
                  <c:v>-0.06725</c:v>
                </c:pt>
                <c:pt idx="16">
                  <c:v>-0.08499999999999999</c:v>
                </c:pt>
                <c:pt idx="17">
                  <c:v>-0.09975</c:v>
                </c:pt>
                <c:pt idx="18">
                  <c:v>-0.0985</c:v>
                </c:pt>
                <c:pt idx="19">
                  <c:v>-0.10725</c:v>
                </c:pt>
                <c:pt idx="20">
                  <c:v>-0.112</c:v>
                </c:pt>
                <c:pt idx="21">
                  <c:v>-0.09275000000000001</c:v>
                </c:pt>
                <c:pt idx="22">
                  <c:v>-0.0655</c:v>
                </c:pt>
                <c:pt idx="23">
                  <c:v>-0.06325</c:v>
                </c:pt>
                <c:pt idx="24">
                  <c:v>-0.04200000000000001</c:v>
                </c:pt>
                <c:pt idx="25">
                  <c:v>-0.03275000000000001</c:v>
                </c:pt>
                <c:pt idx="26">
                  <c:v>-0.021500000000000012</c:v>
                </c:pt>
                <c:pt idx="27">
                  <c:v>-0.00425</c:v>
                </c:pt>
                <c:pt idx="28">
                  <c:v>0</c:v>
                </c:pt>
              </c:numCache>
            </c:numRef>
          </c:xVal>
          <c:yVal>
            <c:numRef>
              <c:f>'310'!$N$1:$N$29</c:f>
              <c:numCache>
                <c:ptCount val="29"/>
                <c:pt idx="0">
                  <c:v>0</c:v>
                </c:pt>
                <c:pt idx="1">
                  <c:v>-0.028142857142857136</c:v>
                </c:pt>
                <c:pt idx="2">
                  <c:v>-0.020285714285714282</c:v>
                </c:pt>
                <c:pt idx="3">
                  <c:v>-0.019428571428571434</c:v>
                </c:pt>
                <c:pt idx="4">
                  <c:v>-0.005571428571428574</c:v>
                </c:pt>
                <c:pt idx="5">
                  <c:v>-0.005714285714285713</c:v>
                </c:pt>
                <c:pt idx="6">
                  <c:v>0.01614285714285714</c:v>
                </c:pt>
                <c:pt idx="7">
                  <c:v>0.009000000000000001</c:v>
                </c:pt>
                <c:pt idx="8">
                  <c:v>0.021857142857142853</c:v>
                </c:pt>
                <c:pt idx="9">
                  <c:v>0.013714285714285714</c:v>
                </c:pt>
                <c:pt idx="10">
                  <c:v>0.015571428571428566</c:v>
                </c:pt>
                <c:pt idx="11">
                  <c:v>0.04442857142857142</c:v>
                </c:pt>
                <c:pt idx="12">
                  <c:v>0.04028571428571428</c:v>
                </c:pt>
                <c:pt idx="13">
                  <c:v>0.036142857142857136</c:v>
                </c:pt>
                <c:pt idx="14">
                  <c:v>0.04599999999999999</c:v>
                </c:pt>
                <c:pt idx="15">
                  <c:v>0.05685714285714285</c:v>
                </c:pt>
                <c:pt idx="16">
                  <c:v>0.0687142857142857</c:v>
                </c:pt>
                <c:pt idx="17">
                  <c:v>0.07657142857142857</c:v>
                </c:pt>
                <c:pt idx="18">
                  <c:v>0.08342857142857142</c:v>
                </c:pt>
                <c:pt idx="19">
                  <c:v>0.05528571428571428</c:v>
                </c:pt>
                <c:pt idx="20">
                  <c:v>0.04414285714285713</c:v>
                </c:pt>
                <c:pt idx="21">
                  <c:v>0.04999999999999999</c:v>
                </c:pt>
                <c:pt idx="22">
                  <c:v>0.045857142857142846</c:v>
                </c:pt>
                <c:pt idx="23">
                  <c:v>0.0227142857142857</c:v>
                </c:pt>
                <c:pt idx="24">
                  <c:v>-0.009428571428571442</c:v>
                </c:pt>
                <c:pt idx="25">
                  <c:v>-0.015571428571428583</c:v>
                </c:pt>
                <c:pt idx="26">
                  <c:v>-0.02671428571428573</c:v>
                </c:pt>
                <c:pt idx="27">
                  <c:v>-0.004857142857142872</c:v>
                </c:pt>
                <c:pt idx="28">
                  <c:v>0</c:v>
                </c:pt>
              </c:numCache>
            </c:numRef>
          </c:yVal>
          <c:smooth val="1"/>
        </c:ser>
        <c:axId val="57127992"/>
        <c:axId val="44389881"/>
      </c:scatterChart>
      <c:valAx>
        <c:axId val="57127992"/>
        <c:scaling>
          <c:orientation val="minMax"/>
          <c:max val="0.45"/>
          <c:min val="-0.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Horizontal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89881"/>
        <c:crosses val="autoZero"/>
        <c:crossBetween val="midCat"/>
        <c:dispUnits/>
      </c:valAx>
      <c:valAx>
        <c:axId val="44389881"/>
        <c:scaling>
          <c:orientation val="minMax"/>
          <c:max val="0.45"/>
          <c:min val="-0.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Vertical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1279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actual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horizontal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'374'!$F$1:$F$29</c:f>
              <c:numCache>
                <c:ptCount val="29"/>
                <c:pt idx="0">
                  <c:v>-0.105</c:v>
                </c:pt>
                <c:pt idx="1">
                  <c:v>-0.112</c:v>
                </c:pt>
                <c:pt idx="2">
                  <c:v>-0.137</c:v>
                </c:pt>
                <c:pt idx="3">
                  <c:v>-0.159</c:v>
                </c:pt>
                <c:pt idx="4">
                  <c:v>-0.172</c:v>
                </c:pt>
                <c:pt idx="5">
                  <c:v>-0.183</c:v>
                </c:pt>
                <c:pt idx="6">
                  <c:v>-0.182</c:v>
                </c:pt>
                <c:pt idx="7">
                  <c:v>-0.185</c:v>
                </c:pt>
                <c:pt idx="8">
                  <c:v>-0.132</c:v>
                </c:pt>
                <c:pt idx="9">
                  <c:v>-0.109</c:v>
                </c:pt>
                <c:pt idx="10">
                  <c:v>-0.11</c:v>
                </c:pt>
                <c:pt idx="11">
                  <c:v>-0.096</c:v>
                </c:pt>
                <c:pt idx="12">
                  <c:v>-0.089</c:v>
                </c:pt>
                <c:pt idx="13">
                  <c:v>-0.058</c:v>
                </c:pt>
                <c:pt idx="14">
                  <c:v>-0.033</c:v>
                </c:pt>
                <c:pt idx="15">
                  <c:v>-0.015</c:v>
                </c:pt>
                <c:pt idx="16">
                  <c:v>-0.006</c:v>
                </c:pt>
                <c:pt idx="17">
                  <c:v>-0.008</c:v>
                </c:pt>
                <c:pt idx="18">
                  <c:v>-0.027</c:v>
                </c:pt>
                <c:pt idx="19">
                  <c:v>-0.018</c:v>
                </c:pt>
                <c:pt idx="20">
                  <c:v>-0.023</c:v>
                </c:pt>
                <c:pt idx="21">
                  <c:v>-0.017</c:v>
                </c:pt>
                <c:pt idx="22">
                  <c:v>-0.027</c:v>
                </c:pt>
                <c:pt idx="23">
                  <c:v>-0.021</c:v>
                </c:pt>
                <c:pt idx="24">
                  <c:v>-0.004</c:v>
                </c:pt>
                <c:pt idx="25">
                  <c:v>0</c:v>
                </c:pt>
                <c:pt idx="26">
                  <c:v>0.018</c:v>
                </c:pt>
                <c:pt idx="27">
                  <c:v>0.018</c:v>
                </c:pt>
                <c:pt idx="28">
                  <c:v>-0.002</c:v>
                </c:pt>
              </c:numCache>
            </c:numRef>
          </c:val>
          <c:smooth val="0"/>
        </c:ser>
        <c:ser>
          <c:idx val="1"/>
          <c:order val="1"/>
          <c:tx>
            <c:v>vertical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'374'!$G$1:$G$29</c:f>
              <c:numCache>
                <c:ptCount val="29"/>
                <c:pt idx="0">
                  <c:v>-0.036</c:v>
                </c:pt>
                <c:pt idx="1">
                  <c:v>-0.01</c:v>
                </c:pt>
                <c:pt idx="2">
                  <c:v>0.014</c:v>
                </c:pt>
                <c:pt idx="3">
                  <c:v>0.028</c:v>
                </c:pt>
                <c:pt idx="4">
                  <c:v>0.046</c:v>
                </c:pt>
                <c:pt idx="5">
                  <c:v>0.11</c:v>
                </c:pt>
                <c:pt idx="6">
                  <c:v>0.147</c:v>
                </c:pt>
                <c:pt idx="7">
                  <c:v>0.125</c:v>
                </c:pt>
                <c:pt idx="8">
                  <c:v>0.063</c:v>
                </c:pt>
                <c:pt idx="9">
                  <c:v>0.037</c:v>
                </c:pt>
                <c:pt idx="10">
                  <c:v>0.072</c:v>
                </c:pt>
                <c:pt idx="11">
                  <c:v>0.079</c:v>
                </c:pt>
                <c:pt idx="12">
                  <c:v>0.052</c:v>
                </c:pt>
                <c:pt idx="13">
                  <c:v>0.033</c:v>
                </c:pt>
                <c:pt idx="14">
                  <c:v>0.034</c:v>
                </c:pt>
                <c:pt idx="15">
                  <c:v>0.026</c:v>
                </c:pt>
                <c:pt idx="16">
                  <c:v>0.026</c:v>
                </c:pt>
                <c:pt idx="17">
                  <c:v>-0.001</c:v>
                </c:pt>
                <c:pt idx="18">
                  <c:v>-0.006</c:v>
                </c:pt>
                <c:pt idx="19">
                  <c:v>0.042</c:v>
                </c:pt>
                <c:pt idx="20">
                  <c:v>0.04</c:v>
                </c:pt>
                <c:pt idx="21">
                  <c:v>0.032</c:v>
                </c:pt>
                <c:pt idx="22">
                  <c:v>-0.001</c:v>
                </c:pt>
                <c:pt idx="23">
                  <c:v>-0.032</c:v>
                </c:pt>
                <c:pt idx="24">
                  <c:v>0.008</c:v>
                </c:pt>
                <c:pt idx="25">
                  <c:v>0.053</c:v>
                </c:pt>
                <c:pt idx="26">
                  <c:v>0.022</c:v>
                </c:pt>
                <c:pt idx="27">
                  <c:v>-0.01</c:v>
                </c:pt>
                <c:pt idx="28">
                  <c:v>-0.019</c:v>
                </c:pt>
              </c:numCache>
            </c:numRef>
          </c:val>
          <c:smooth val="0"/>
        </c:ser>
        <c:ser>
          <c:idx val="2"/>
          <c:order val="2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'374'!$H$1:$H$29</c:f>
              <c:numCache>
                <c:ptCount val="29"/>
                <c:pt idx="0">
                  <c:v>0.11099999999999999</c:v>
                </c:pt>
                <c:pt idx="1">
                  <c:v>0.11244554237496478</c:v>
                </c:pt>
                <c:pt idx="2">
                  <c:v>0.1377134706555608</c:v>
                </c:pt>
                <c:pt idx="3">
                  <c:v>0.1614465855941215</c:v>
                </c:pt>
                <c:pt idx="4">
                  <c:v>0.17804493814764855</c:v>
                </c:pt>
                <c:pt idx="5">
                  <c:v>0.21351580737734618</c:v>
                </c:pt>
                <c:pt idx="6">
                  <c:v>0.23395084953895764</c:v>
                </c:pt>
                <c:pt idx="7">
                  <c:v>0.22327113561766107</c:v>
                </c:pt>
                <c:pt idx="8">
                  <c:v>0.14626346091898687</c:v>
                </c:pt>
                <c:pt idx="9">
                  <c:v>0.11510864433221338</c:v>
                </c:pt>
                <c:pt idx="10">
                  <c:v>0.13146862743635837</c:v>
                </c:pt>
                <c:pt idx="11">
                  <c:v>0.12432618388738552</c:v>
                </c:pt>
                <c:pt idx="12">
                  <c:v>0.1030776406404415</c:v>
                </c:pt>
                <c:pt idx="13">
                  <c:v>0.06673080248281149</c:v>
                </c:pt>
                <c:pt idx="14">
                  <c:v>0.04738143096192854</c:v>
                </c:pt>
                <c:pt idx="15">
                  <c:v>0.03001666203960727</c:v>
                </c:pt>
                <c:pt idx="16">
                  <c:v>0.026683328128252668</c:v>
                </c:pt>
                <c:pt idx="17">
                  <c:v>0.00806225774829855</c:v>
                </c:pt>
                <c:pt idx="18">
                  <c:v>0.02765863337187866</c:v>
                </c:pt>
                <c:pt idx="19">
                  <c:v>0.04569463863518345</c:v>
                </c:pt>
                <c:pt idx="20">
                  <c:v>0.046141087980237305</c:v>
                </c:pt>
                <c:pt idx="21">
                  <c:v>0.03623534186398688</c:v>
                </c:pt>
                <c:pt idx="22">
                  <c:v>0.027018512172212593</c:v>
                </c:pt>
                <c:pt idx="23">
                  <c:v>0.038275318418009276</c:v>
                </c:pt>
                <c:pt idx="24">
                  <c:v>0.008944271909999158</c:v>
                </c:pt>
                <c:pt idx="25">
                  <c:v>0.053</c:v>
                </c:pt>
                <c:pt idx="26">
                  <c:v>0.02842534080710379</c:v>
                </c:pt>
                <c:pt idx="27">
                  <c:v>0.020591260281974</c:v>
                </c:pt>
                <c:pt idx="28">
                  <c:v>0.0191049731745428</c:v>
                </c:pt>
              </c:numCache>
            </c:numRef>
          </c:val>
          <c:smooth val="0"/>
        </c:ser>
        <c:ser>
          <c:idx val="3"/>
          <c:order val="3"/>
          <c:tx>
            <c:v>end pt 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'374'!$I$1:$I$29</c:f>
              <c:numCache>
                <c:ptCount val="29"/>
                <c:pt idx="0">
                  <c:v>0.11099999999999999</c:v>
                </c:pt>
                <c:pt idx="1">
                  <c:v>0.10771803475623366</c:v>
                </c:pt>
                <c:pt idx="2">
                  <c:v>0.10443606951246732</c:v>
                </c:pt>
                <c:pt idx="3">
                  <c:v>0.101154104268701</c:v>
                </c:pt>
                <c:pt idx="4">
                  <c:v>0.09787213902493468</c:v>
                </c:pt>
                <c:pt idx="5">
                  <c:v>0.09459017378116835</c:v>
                </c:pt>
                <c:pt idx="6">
                  <c:v>0.09130820853740201</c:v>
                </c:pt>
                <c:pt idx="7">
                  <c:v>0.08802624329363569</c:v>
                </c:pt>
                <c:pt idx="8">
                  <c:v>0.08474427804986936</c:v>
                </c:pt>
                <c:pt idx="9">
                  <c:v>0.08146231280610303</c:v>
                </c:pt>
                <c:pt idx="10">
                  <c:v>0.0781803475623367</c:v>
                </c:pt>
                <c:pt idx="11">
                  <c:v>0.07489838231857038</c:v>
                </c:pt>
                <c:pt idx="12">
                  <c:v>0.07161641707480404</c:v>
                </c:pt>
                <c:pt idx="13">
                  <c:v>0.06833445183103773</c:v>
                </c:pt>
                <c:pt idx="14">
                  <c:v>0.06505248658727139</c:v>
                </c:pt>
                <c:pt idx="15">
                  <c:v>0.061770521343505067</c:v>
                </c:pt>
                <c:pt idx="16">
                  <c:v>0.058488556099738735</c:v>
                </c:pt>
                <c:pt idx="17">
                  <c:v>0.055206590855972404</c:v>
                </c:pt>
                <c:pt idx="18">
                  <c:v>0.05192462561220608</c:v>
                </c:pt>
                <c:pt idx="19">
                  <c:v>0.04864266036843975</c:v>
                </c:pt>
                <c:pt idx="20">
                  <c:v>0.04536069512467342</c:v>
                </c:pt>
                <c:pt idx="21">
                  <c:v>0.04207872988090709</c:v>
                </c:pt>
                <c:pt idx="22">
                  <c:v>0.03879676463714077</c:v>
                </c:pt>
                <c:pt idx="23">
                  <c:v>0.035514799393374444</c:v>
                </c:pt>
                <c:pt idx="24">
                  <c:v>0.032232834149608106</c:v>
                </c:pt>
                <c:pt idx="25">
                  <c:v>0.02895086890584178</c:v>
                </c:pt>
                <c:pt idx="26">
                  <c:v>0.025668903662075457</c:v>
                </c:pt>
                <c:pt idx="27">
                  <c:v>0.02238693841830912</c:v>
                </c:pt>
                <c:pt idx="28">
                  <c:v>0.019104973174542794</c:v>
                </c:pt>
              </c:numCache>
            </c:numRef>
          </c:val>
          <c:smooth val="0"/>
        </c:ser>
        <c:ser>
          <c:idx val="4"/>
          <c:order val="4"/>
          <c:tx>
            <c:v>end pt 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'374'!$K$1:$K$29</c:f>
              <c:numCache>
                <c:ptCount val="29"/>
                <c:pt idx="0">
                  <c:v>-0.105</c:v>
                </c:pt>
                <c:pt idx="1">
                  <c:v>-0.10132142857142856</c:v>
                </c:pt>
                <c:pt idx="2">
                  <c:v>-0.09764285714285714</c:v>
                </c:pt>
                <c:pt idx="3">
                  <c:v>-0.09396428571428571</c:v>
                </c:pt>
                <c:pt idx="4">
                  <c:v>-0.09028571428571429</c:v>
                </c:pt>
                <c:pt idx="5">
                  <c:v>-0.08660714285714285</c:v>
                </c:pt>
                <c:pt idx="6">
                  <c:v>-0.08292857142857143</c:v>
                </c:pt>
                <c:pt idx="7">
                  <c:v>-0.07925</c:v>
                </c:pt>
                <c:pt idx="8">
                  <c:v>-0.07557142857142857</c:v>
                </c:pt>
                <c:pt idx="9">
                  <c:v>-0.07189285714285715</c:v>
                </c:pt>
                <c:pt idx="10">
                  <c:v>-0.06821428571428571</c:v>
                </c:pt>
                <c:pt idx="11">
                  <c:v>-0.06453571428571428</c:v>
                </c:pt>
                <c:pt idx="12">
                  <c:v>-0.06085714285714286</c:v>
                </c:pt>
                <c:pt idx="13">
                  <c:v>-0.05717857142857143</c:v>
                </c:pt>
                <c:pt idx="14">
                  <c:v>-0.0535</c:v>
                </c:pt>
                <c:pt idx="15">
                  <c:v>-0.04982142857142857</c:v>
                </c:pt>
                <c:pt idx="16">
                  <c:v>-0.046142857142857145</c:v>
                </c:pt>
                <c:pt idx="17">
                  <c:v>-0.04246428571428572</c:v>
                </c:pt>
                <c:pt idx="18">
                  <c:v>-0.038785714285714284</c:v>
                </c:pt>
                <c:pt idx="19">
                  <c:v>-0.035107142857142865</c:v>
                </c:pt>
                <c:pt idx="20">
                  <c:v>-0.03142857142857143</c:v>
                </c:pt>
                <c:pt idx="21">
                  <c:v>-0.02775000000000001</c:v>
                </c:pt>
                <c:pt idx="22">
                  <c:v>-0.024071428571428577</c:v>
                </c:pt>
                <c:pt idx="23">
                  <c:v>-0.020392857142857143</c:v>
                </c:pt>
                <c:pt idx="24">
                  <c:v>-0.016714285714285723</c:v>
                </c:pt>
                <c:pt idx="25">
                  <c:v>-0.01303571428571429</c:v>
                </c:pt>
                <c:pt idx="26">
                  <c:v>-0.00935714285714287</c:v>
                </c:pt>
                <c:pt idx="27">
                  <c:v>-0.005678571428571436</c:v>
                </c:pt>
                <c:pt idx="28">
                  <c:v>-0.0020000000000000018</c:v>
                </c:pt>
              </c:numCache>
            </c:numRef>
          </c:val>
          <c:smooth val="0"/>
        </c:ser>
        <c:ser>
          <c:idx val="5"/>
          <c:order val="5"/>
          <c:tx>
            <c:v>end pt 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'374'!$M$1:$M$29</c:f>
              <c:numCache>
                <c:ptCount val="29"/>
                <c:pt idx="0">
                  <c:v>-0.036</c:v>
                </c:pt>
                <c:pt idx="1">
                  <c:v>-0.03539285714285714</c:v>
                </c:pt>
                <c:pt idx="2">
                  <c:v>-0.03478571428571428</c:v>
                </c:pt>
                <c:pt idx="3">
                  <c:v>-0.034178571428571426</c:v>
                </c:pt>
                <c:pt idx="4">
                  <c:v>-0.03357142857142857</c:v>
                </c:pt>
                <c:pt idx="5">
                  <c:v>-0.03296428571428571</c:v>
                </c:pt>
                <c:pt idx="6">
                  <c:v>-0.032357142857142855</c:v>
                </c:pt>
                <c:pt idx="7">
                  <c:v>-0.03175</c:v>
                </c:pt>
                <c:pt idx="8">
                  <c:v>-0.03114285714285714</c:v>
                </c:pt>
                <c:pt idx="9">
                  <c:v>-0.030535714285714284</c:v>
                </c:pt>
                <c:pt idx="10">
                  <c:v>-0.029928571428571426</c:v>
                </c:pt>
                <c:pt idx="11">
                  <c:v>-0.029321428571428568</c:v>
                </c:pt>
                <c:pt idx="12">
                  <c:v>-0.028714285714285713</c:v>
                </c:pt>
                <c:pt idx="13">
                  <c:v>-0.028107142857142855</c:v>
                </c:pt>
                <c:pt idx="14">
                  <c:v>-0.027499999999999997</c:v>
                </c:pt>
                <c:pt idx="15">
                  <c:v>-0.026892857142857142</c:v>
                </c:pt>
                <c:pt idx="16">
                  <c:v>-0.026285714285714284</c:v>
                </c:pt>
                <c:pt idx="17">
                  <c:v>-0.025678571428571426</c:v>
                </c:pt>
                <c:pt idx="18">
                  <c:v>-0.02507142857142857</c:v>
                </c:pt>
                <c:pt idx="19">
                  <c:v>-0.024464285714285713</c:v>
                </c:pt>
                <c:pt idx="20">
                  <c:v>-0.023857142857142855</c:v>
                </c:pt>
                <c:pt idx="21">
                  <c:v>-0.02325</c:v>
                </c:pt>
                <c:pt idx="22">
                  <c:v>-0.02264285714285714</c:v>
                </c:pt>
                <c:pt idx="23">
                  <c:v>-0.022035714285714283</c:v>
                </c:pt>
                <c:pt idx="24">
                  <c:v>-0.02142857142857143</c:v>
                </c:pt>
                <c:pt idx="25">
                  <c:v>-0.02082142857142857</c:v>
                </c:pt>
                <c:pt idx="26">
                  <c:v>-0.020214285714285712</c:v>
                </c:pt>
                <c:pt idx="27">
                  <c:v>-0.019607142857142854</c:v>
                </c:pt>
                <c:pt idx="28">
                  <c:v>-0.019</c:v>
                </c:pt>
              </c:numCache>
            </c:numRef>
          </c:val>
          <c:smooth val="0"/>
        </c:ser>
        <c:marker val="1"/>
        <c:axId val="63964610"/>
        <c:axId val="38810579"/>
      </c:lineChart>
      <c:catAx>
        <c:axId val="63964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10579"/>
        <c:crosses val="autoZero"/>
        <c:auto val="1"/>
        <c:lblOffset val="100"/>
        <c:noMultiLvlLbl val="0"/>
      </c:catAx>
      <c:valAx>
        <c:axId val="388105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64610"/>
        <c:crossesAt val="1"/>
        <c:crossBetween val="between"/>
        <c:dispUnits/>
        <c:majorUnit val="0.0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y plot M 3-10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'12'!$N$1:$N$29</c:f>
              <c:numCache>
                <c:ptCount val="29"/>
                <c:pt idx="0">
                  <c:v>0</c:v>
                </c:pt>
                <c:pt idx="1">
                  <c:v>0.04882142857142857</c:v>
                </c:pt>
                <c:pt idx="2">
                  <c:v>0.06664285714285714</c:v>
                </c:pt>
                <c:pt idx="3">
                  <c:v>0.03846428571428571</c:v>
                </c:pt>
                <c:pt idx="4">
                  <c:v>-0.008714285714285713</c:v>
                </c:pt>
                <c:pt idx="5">
                  <c:v>0.03610714285714285</c:v>
                </c:pt>
                <c:pt idx="6">
                  <c:v>0.012928571428571428</c:v>
                </c:pt>
                <c:pt idx="7">
                  <c:v>-0.025249999999999995</c:v>
                </c:pt>
                <c:pt idx="8">
                  <c:v>-0.02942857142857143</c:v>
                </c:pt>
                <c:pt idx="9">
                  <c:v>-0.005607142857142859</c:v>
                </c:pt>
                <c:pt idx="10">
                  <c:v>0.05021428571428572</c:v>
                </c:pt>
                <c:pt idx="11">
                  <c:v>0.041035714285714286</c:v>
                </c:pt>
                <c:pt idx="12">
                  <c:v>0.04485714285714286</c:v>
                </c:pt>
                <c:pt idx="13">
                  <c:v>0.06367857142857142</c:v>
                </c:pt>
                <c:pt idx="14">
                  <c:v>0.07250000000000001</c:v>
                </c:pt>
                <c:pt idx="15">
                  <c:v>0.04932142857142857</c:v>
                </c:pt>
                <c:pt idx="16">
                  <c:v>0.01614285714285714</c:v>
                </c:pt>
                <c:pt idx="17">
                  <c:v>0.019964285714285726</c:v>
                </c:pt>
                <c:pt idx="18">
                  <c:v>-0.004214285714285712</c:v>
                </c:pt>
                <c:pt idx="19">
                  <c:v>-0.10039285714285714</c:v>
                </c:pt>
                <c:pt idx="20">
                  <c:v>-0.18657142857142858</c:v>
                </c:pt>
                <c:pt idx="21">
                  <c:v>-0.19874999999999998</c:v>
                </c:pt>
                <c:pt idx="22">
                  <c:v>-0.14292857142857143</c:v>
                </c:pt>
                <c:pt idx="23">
                  <c:v>-0.04410714285714286</c:v>
                </c:pt>
                <c:pt idx="24">
                  <c:v>-0.037285714285714276</c:v>
                </c:pt>
                <c:pt idx="25">
                  <c:v>-0.05046428571428571</c:v>
                </c:pt>
                <c:pt idx="26">
                  <c:v>-0.045642857142857145</c:v>
                </c:pt>
                <c:pt idx="27">
                  <c:v>-0.030821428571428576</c:v>
                </c:pt>
                <c:pt idx="28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'23'!$N$1:$N$29</c:f>
              <c:numCache>
                <c:ptCount val="29"/>
                <c:pt idx="0">
                  <c:v>0</c:v>
                </c:pt>
                <c:pt idx="1">
                  <c:v>0.03832142857142857</c:v>
                </c:pt>
                <c:pt idx="2">
                  <c:v>0.039642857142857146</c:v>
                </c:pt>
                <c:pt idx="3">
                  <c:v>0.019964285714285716</c:v>
                </c:pt>
                <c:pt idx="4">
                  <c:v>0.017285714285714283</c:v>
                </c:pt>
                <c:pt idx="5">
                  <c:v>0.07060714285714287</c:v>
                </c:pt>
                <c:pt idx="6">
                  <c:v>0.08892857142857143</c:v>
                </c:pt>
                <c:pt idx="7">
                  <c:v>0.07525000000000001</c:v>
                </c:pt>
                <c:pt idx="8">
                  <c:v>0.04857142857142857</c:v>
                </c:pt>
                <c:pt idx="9">
                  <c:v>0.05789285714285714</c:v>
                </c:pt>
                <c:pt idx="10">
                  <c:v>0.11421428571428571</c:v>
                </c:pt>
                <c:pt idx="11">
                  <c:v>0.1475357142857143</c:v>
                </c:pt>
                <c:pt idx="12">
                  <c:v>0.12385714285714286</c:v>
                </c:pt>
                <c:pt idx="13">
                  <c:v>0.07617857142857143</c:v>
                </c:pt>
                <c:pt idx="14">
                  <c:v>0.0595</c:v>
                </c:pt>
                <c:pt idx="15">
                  <c:v>0.05782142857142857</c:v>
                </c:pt>
                <c:pt idx="16">
                  <c:v>0.03514285714285714</c:v>
                </c:pt>
                <c:pt idx="17">
                  <c:v>0.040464285714285717</c:v>
                </c:pt>
                <c:pt idx="18">
                  <c:v>-0.0032142857142857147</c:v>
                </c:pt>
                <c:pt idx="19">
                  <c:v>-0.06489285714285714</c:v>
                </c:pt>
                <c:pt idx="20">
                  <c:v>-0.08557142857142858</c:v>
                </c:pt>
                <c:pt idx="21">
                  <c:v>-0.09825</c:v>
                </c:pt>
                <c:pt idx="22">
                  <c:v>-0.09292857142857142</c:v>
                </c:pt>
                <c:pt idx="23">
                  <c:v>-0.04960714285714286</c:v>
                </c:pt>
                <c:pt idx="24">
                  <c:v>-0.03128571428571429</c:v>
                </c:pt>
                <c:pt idx="25">
                  <c:v>-0.028964285714285713</c:v>
                </c:pt>
                <c:pt idx="26">
                  <c:v>-0.02164285714285714</c:v>
                </c:pt>
                <c:pt idx="27">
                  <c:v>-0.019321428571428576</c:v>
                </c:pt>
                <c:pt idx="28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'24'!$N$1:$N$29</c:f>
              <c:numCache>
                <c:ptCount val="29"/>
                <c:pt idx="0">
                  <c:v>0</c:v>
                </c:pt>
                <c:pt idx="1">
                  <c:v>0.015178571428571428</c:v>
                </c:pt>
                <c:pt idx="2">
                  <c:v>-0.0006428571428571429</c:v>
                </c:pt>
                <c:pt idx="3">
                  <c:v>-0.010464285714285714</c:v>
                </c:pt>
                <c:pt idx="4">
                  <c:v>-0.032285714285714286</c:v>
                </c:pt>
                <c:pt idx="5">
                  <c:v>-0.07610714285714286</c:v>
                </c:pt>
                <c:pt idx="6">
                  <c:v>-0.13892857142857143</c:v>
                </c:pt>
                <c:pt idx="7">
                  <c:v>-0.16875</c:v>
                </c:pt>
                <c:pt idx="8">
                  <c:v>-0.13157142857142856</c:v>
                </c:pt>
                <c:pt idx="9">
                  <c:v>-0.09939285714285714</c:v>
                </c:pt>
                <c:pt idx="10">
                  <c:v>-0.13121428571428573</c:v>
                </c:pt>
                <c:pt idx="11">
                  <c:v>-0.1360357142857143</c:v>
                </c:pt>
                <c:pt idx="12">
                  <c:v>-0.09385714285714286</c:v>
                </c:pt>
                <c:pt idx="13">
                  <c:v>-0.01667857142857143</c:v>
                </c:pt>
                <c:pt idx="14">
                  <c:v>-0.0425</c:v>
                </c:pt>
                <c:pt idx="15">
                  <c:v>-0.17132142857142857</c:v>
                </c:pt>
                <c:pt idx="16">
                  <c:v>-0.20414285714285713</c:v>
                </c:pt>
                <c:pt idx="17">
                  <c:v>-0.15396428571428572</c:v>
                </c:pt>
                <c:pt idx="18">
                  <c:v>-0.007785714285714288</c:v>
                </c:pt>
                <c:pt idx="19">
                  <c:v>-0.013607142857142856</c:v>
                </c:pt>
                <c:pt idx="20">
                  <c:v>-0.056428571428571425</c:v>
                </c:pt>
                <c:pt idx="21">
                  <c:v>-0.07325</c:v>
                </c:pt>
                <c:pt idx="22">
                  <c:v>-0.05207142857142857</c:v>
                </c:pt>
                <c:pt idx="23">
                  <c:v>-0.04089285714285714</c:v>
                </c:pt>
                <c:pt idx="24">
                  <c:v>-0.1697142857142857</c:v>
                </c:pt>
                <c:pt idx="25">
                  <c:v>-0.2325357142857143</c:v>
                </c:pt>
                <c:pt idx="26">
                  <c:v>-0.22735714285714287</c:v>
                </c:pt>
                <c:pt idx="27">
                  <c:v>-0.08917857142857143</c:v>
                </c:pt>
                <c:pt idx="28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'310'!$N$1:$N$29</c:f>
              <c:numCache>
                <c:ptCount val="29"/>
                <c:pt idx="0">
                  <c:v>0</c:v>
                </c:pt>
                <c:pt idx="1">
                  <c:v>-0.028142857142857136</c:v>
                </c:pt>
                <c:pt idx="2">
                  <c:v>-0.020285714285714282</c:v>
                </c:pt>
                <c:pt idx="3">
                  <c:v>-0.019428571428571434</c:v>
                </c:pt>
                <c:pt idx="4">
                  <c:v>-0.005571428571428574</c:v>
                </c:pt>
                <c:pt idx="5">
                  <c:v>-0.005714285714285713</c:v>
                </c:pt>
                <c:pt idx="6">
                  <c:v>0.01614285714285714</c:v>
                </c:pt>
                <c:pt idx="7">
                  <c:v>0.009000000000000001</c:v>
                </c:pt>
                <c:pt idx="8">
                  <c:v>0.021857142857142853</c:v>
                </c:pt>
                <c:pt idx="9">
                  <c:v>0.013714285714285714</c:v>
                </c:pt>
                <c:pt idx="10">
                  <c:v>0.015571428571428566</c:v>
                </c:pt>
                <c:pt idx="11">
                  <c:v>0.04442857142857142</c:v>
                </c:pt>
                <c:pt idx="12">
                  <c:v>0.04028571428571428</c:v>
                </c:pt>
                <c:pt idx="13">
                  <c:v>0.036142857142857136</c:v>
                </c:pt>
                <c:pt idx="14">
                  <c:v>0.04599999999999999</c:v>
                </c:pt>
                <c:pt idx="15">
                  <c:v>0.05685714285714285</c:v>
                </c:pt>
                <c:pt idx="16">
                  <c:v>0.0687142857142857</c:v>
                </c:pt>
                <c:pt idx="17">
                  <c:v>0.07657142857142857</c:v>
                </c:pt>
                <c:pt idx="18">
                  <c:v>0.08342857142857142</c:v>
                </c:pt>
                <c:pt idx="19">
                  <c:v>0.05528571428571428</c:v>
                </c:pt>
                <c:pt idx="20">
                  <c:v>0.04414285714285713</c:v>
                </c:pt>
                <c:pt idx="21">
                  <c:v>0.04999999999999999</c:v>
                </c:pt>
                <c:pt idx="22">
                  <c:v>0.045857142857142846</c:v>
                </c:pt>
                <c:pt idx="23">
                  <c:v>0.0227142857142857</c:v>
                </c:pt>
                <c:pt idx="24">
                  <c:v>-0.009428571428571442</c:v>
                </c:pt>
                <c:pt idx="25">
                  <c:v>-0.015571428571428583</c:v>
                </c:pt>
                <c:pt idx="26">
                  <c:v>-0.02671428571428573</c:v>
                </c:pt>
                <c:pt idx="27">
                  <c:v>-0.004857142857142872</c:v>
                </c:pt>
                <c:pt idx="28">
                  <c:v>0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'374'!$N$1:$N$29</c:f>
              <c:numCache>
                <c:ptCount val="29"/>
                <c:pt idx="0">
                  <c:v>0</c:v>
                </c:pt>
                <c:pt idx="1">
                  <c:v>0.02539285714285714</c:v>
                </c:pt>
                <c:pt idx="2">
                  <c:v>0.04878571428571428</c:v>
                </c:pt>
                <c:pt idx="3">
                  <c:v>0.06217857142857143</c:v>
                </c:pt>
                <c:pt idx="4">
                  <c:v>0.07957142857142857</c:v>
                </c:pt>
                <c:pt idx="5">
                  <c:v>0.1429642857142857</c:v>
                </c:pt>
                <c:pt idx="6">
                  <c:v>0.17935714285714285</c:v>
                </c:pt>
                <c:pt idx="7">
                  <c:v>0.15675</c:v>
                </c:pt>
                <c:pt idx="8">
                  <c:v>0.09414285714285714</c:v>
                </c:pt>
                <c:pt idx="9">
                  <c:v>0.06753571428571428</c:v>
                </c:pt>
                <c:pt idx="10">
                  <c:v>0.10192857142857142</c:v>
                </c:pt>
                <c:pt idx="11">
                  <c:v>0.10832142857142857</c:v>
                </c:pt>
                <c:pt idx="12">
                  <c:v>0.08071428571428571</c:v>
                </c:pt>
                <c:pt idx="13">
                  <c:v>0.06110714285714286</c:v>
                </c:pt>
                <c:pt idx="14">
                  <c:v>0.0615</c:v>
                </c:pt>
                <c:pt idx="15">
                  <c:v>0.052892857142857144</c:v>
                </c:pt>
                <c:pt idx="16">
                  <c:v>0.05228571428571428</c:v>
                </c:pt>
                <c:pt idx="17">
                  <c:v>0.024678571428571425</c:v>
                </c:pt>
                <c:pt idx="18">
                  <c:v>0.019071428571428573</c:v>
                </c:pt>
                <c:pt idx="19">
                  <c:v>0.06646428571428571</c:v>
                </c:pt>
                <c:pt idx="20">
                  <c:v>0.06385714285714286</c:v>
                </c:pt>
                <c:pt idx="21">
                  <c:v>0.05525</c:v>
                </c:pt>
                <c:pt idx="22">
                  <c:v>0.02164285714285714</c:v>
                </c:pt>
                <c:pt idx="23">
                  <c:v>-0.009964285714285717</c:v>
                </c:pt>
                <c:pt idx="24">
                  <c:v>0.02942857142857143</c:v>
                </c:pt>
                <c:pt idx="25">
                  <c:v>0.07382142857142857</c:v>
                </c:pt>
                <c:pt idx="26">
                  <c:v>0.04221428571428571</c:v>
                </c:pt>
                <c:pt idx="27">
                  <c:v>0.009607142857142854</c:v>
                </c:pt>
                <c:pt idx="28">
                  <c:v>0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'375'!$N$1:$N$29</c:f>
              <c:numCache>
                <c:ptCount val="29"/>
                <c:pt idx="0">
                  <c:v>0</c:v>
                </c:pt>
                <c:pt idx="1">
                  <c:v>0.0024999999999999883</c:v>
                </c:pt>
                <c:pt idx="2">
                  <c:v>0.008999999999999994</c:v>
                </c:pt>
                <c:pt idx="3">
                  <c:v>0.035500000000000004</c:v>
                </c:pt>
                <c:pt idx="4">
                  <c:v>0.065</c:v>
                </c:pt>
                <c:pt idx="5">
                  <c:v>0.0525</c:v>
                </c:pt>
                <c:pt idx="6">
                  <c:v>0.03699999999999999</c:v>
                </c:pt>
                <c:pt idx="7">
                  <c:v>0.027499999999999997</c:v>
                </c:pt>
                <c:pt idx="8">
                  <c:v>0.013999999999999999</c:v>
                </c:pt>
                <c:pt idx="9">
                  <c:v>0.005500000000000005</c:v>
                </c:pt>
                <c:pt idx="10">
                  <c:v>0.008999999999999994</c:v>
                </c:pt>
                <c:pt idx="11">
                  <c:v>0.010499999999999995</c:v>
                </c:pt>
                <c:pt idx="12">
                  <c:v>0.01999999999999999</c:v>
                </c:pt>
                <c:pt idx="13">
                  <c:v>0.014499999999999999</c:v>
                </c:pt>
                <c:pt idx="14">
                  <c:v>0.007999999999999993</c:v>
                </c:pt>
                <c:pt idx="15">
                  <c:v>0.004500000000000004</c:v>
                </c:pt>
                <c:pt idx="16">
                  <c:v>-0.012999999999999998</c:v>
                </c:pt>
                <c:pt idx="17">
                  <c:v>0.0025000000000000022</c:v>
                </c:pt>
                <c:pt idx="18">
                  <c:v>0.014000000000000012</c:v>
                </c:pt>
                <c:pt idx="19">
                  <c:v>0.009500000000000008</c:v>
                </c:pt>
                <c:pt idx="20">
                  <c:v>-0.03499999999999999</c:v>
                </c:pt>
                <c:pt idx="21">
                  <c:v>-0.0335</c:v>
                </c:pt>
                <c:pt idx="22">
                  <c:v>-0.027999999999999997</c:v>
                </c:pt>
                <c:pt idx="23">
                  <c:v>-0.0215</c:v>
                </c:pt>
                <c:pt idx="24">
                  <c:v>0.0030000000000000027</c:v>
                </c:pt>
                <c:pt idx="25">
                  <c:v>-0.034499999999999996</c:v>
                </c:pt>
                <c:pt idx="26">
                  <c:v>-0.03799999999999999</c:v>
                </c:pt>
                <c:pt idx="27">
                  <c:v>-0.0075</c:v>
                </c:pt>
                <c:pt idx="28">
                  <c:v>0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'765'!$N$1:$N$29</c:f>
              <c:numCache>
                <c:ptCount val="29"/>
                <c:pt idx="0">
                  <c:v>0</c:v>
                </c:pt>
                <c:pt idx="1">
                  <c:v>-0.021750000000000005</c:v>
                </c:pt>
                <c:pt idx="2">
                  <c:v>-0.02550000000000001</c:v>
                </c:pt>
                <c:pt idx="3">
                  <c:v>-0.010249999999999995</c:v>
                </c:pt>
                <c:pt idx="4">
                  <c:v>-0.0050000000000000044</c:v>
                </c:pt>
                <c:pt idx="5">
                  <c:v>0.01525</c:v>
                </c:pt>
                <c:pt idx="6">
                  <c:v>0.0385</c:v>
                </c:pt>
                <c:pt idx="7">
                  <c:v>0.05374999999999999</c:v>
                </c:pt>
                <c:pt idx="8">
                  <c:v>0.04599999999999999</c:v>
                </c:pt>
                <c:pt idx="9">
                  <c:v>0.01625</c:v>
                </c:pt>
                <c:pt idx="10">
                  <c:v>0.012499999999999997</c:v>
                </c:pt>
                <c:pt idx="11">
                  <c:v>0.03175</c:v>
                </c:pt>
                <c:pt idx="12">
                  <c:v>0.020999999999999998</c:v>
                </c:pt>
                <c:pt idx="13">
                  <c:v>-0.006749999999999992</c:v>
                </c:pt>
                <c:pt idx="14">
                  <c:v>-0.025499999999999995</c:v>
                </c:pt>
                <c:pt idx="15">
                  <c:v>-0.026249999999999996</c:v>
                </c:pt>
                <c:pt idx="16">
                  <c:v>-0.020000000000000004</c:v>
                </c:pt>
                <c:pt idx="17">
                  <c:v>0.004249999999999997</c:v>
                </c:pt>
                <c:pt idx="18">
                  <c:v>0.029500000000000002</c:v>
                </c:pt>
                <c:pt idx="19">
                  <c:v>0.08675</c:v>
                </c:pt>
                <c:pt idx="20">
                  <c:v>0.135</c:v>
                </c:pt>
                <c:pt idx="21">
                  <c:v>0.08925</c:v>
                </c:pt>
                <c:pt idx="22">
                  <c:v>0.0275</c:v>
                </c:pt>
                <c:pt idx="23">
                  <c:v>0.0027499999999999955</c:v>
                </c:pt>
                <c:pt idx="24">
                  <c:v>0.015999999999999993</c:v>
                </c:pt>
                <c:pt idx="25">
                  <c:v>0.04925</c:v>
                </c:pt>
                <c:pt idx="26">
                  <c:v>0.0325</c:v>
                </c:pt>
                <c:pt idx="27">
                  <c:v>0.002749999999999999</c:v>
                </c:pt>
                <c:pt idx="28">
                  <c:v>0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'766'!$N$1:$N$29</c:f>
              <c:numCache>
                <c:ptCount val="29"/>
                <c:pt idx="0">
                  <c:v>0</c:v>
                </c:pt>
                <c:pt idx="1">
                  <c:v>0.009464285714285717</c:v>
                </c:pt>
                <c:pt idx="2">
                  <c:v>0.06092857142857143</c:v>
                </c:pt>
                <c:pt idx="3">
                  <c:v>0.08739285714285715</c:v>
                </c:pt>
                <c:pt idx="4">
                  <c:v>0.09385714285714286</c:v>
                </c:pt>
                <c:pt idx="5">
                  <c:v>0.07932142857142857</c:v>
                </c:pt>
                <c:pt idx="6">
                  <c:v>0.05778571428571429</c:v>
                </c:pt>
                <c:pt idx="7">
                  <c:v>0.07825</c:v>
                </c:pt>
                <c:pt idx="8">
                  <c:v>0.08971428571428572</c:v>
                </c:pt>
                <c:pt idx="9">
                  <c:v>0.09317857142857143</c:v>
                </c:pt>
                <c:pt idx="10">
                  <c:v>0.10964285714285714</c:v>
                </c:pt>
                <c:pt idx="11">
                  <c:v>0.06310714285714286</c:v>
                </c:pt>
                <c:pt idx="12">
                  <c:v>0.038571428571428576</c:v>
                </c:pt>
                <c:pt idx="13">
                  <c:v>0.024035714285714285</c:v>
                </c:pt>
                <c:pt idx="14">
                  <c:v>0.0485</c:v>
                </c:pt>
                <c:pt idx="15">
                  <c:v>0.10396428571428572</c:v>
                </c:pt>
                <c:pt idx="16">
                  <c:v>0.11042857142857143</c:v>
                </c:pt>
                <c:pt idx="17">
                  <c:v>0.11589285714285714</c:v>
                </c:pt>
                <c:pt idx="18">
                  <c:v>0.08535714285714285</c:v>
                </c:pt>
                <c:pt idx="19">
                  <c:v>0.09382142857142857</c:v>
                </c:pt>
                <c:pt idx="20">
                  <c:v>0.1422857142857143</c:v>
                </c:pt>
                <c:pt idx="21">
                  <c:v>0.13774999999999998</c:v>
                </c:pt>
                <c:pt idx="22">
                  <c:v>0.09721428571428571</c:v>
                </c:pt>
                <c:pt idx="23">
                  <c:v>0.09067857142857143</c:v>
                </c:pt>
                <c:pt idx="24">
                  <c:v>0.14814285714285716</c:v>
                </c:pt>
                <c:pt idx="25">
                  <c:v>0.18260714285714286</c:v>
                </c:pt>
                <c:pt idx="26">
                  <c:v>0.13407142857142856</c:v>
                </c:pt>
                <c:pt idx="27">
                  <c:v>0.07153571428571429</c:v>
                </c:pt>
                <c:pt idx="28">
                  <c:v>0</c:v>
                </c:pt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'780'!$N$1:$N$29</c:f>
              <c:numCache>
                <c:ptCount val="29"/>
                <c:pt idx="0">
                  <c:v>0</c:v>
                </c:pt>
                <c:pt idx="1">
                  <c:v>0.013999999999999999</c:v>
                </c:pt>
                <c:pt idx="2">
                  <c:v>0.03499999999999999</c:v>
                </c:pt>
                <c:pt idx="3">
                  <c:v>0.049999999999999996</c:v>
                </c:pt>
                <c:pt idx="4">
                  <c:v>0.058</c:v>
                </c:pt>
                <c:pt idx="5">
                  <c:v>0.068</c:v>
                </c:pt>
                <c:pt idx="6">
                  <c:v>0.054</c:v>
                </c:pt>
                <c:pt idx="7">
                  <c:v>0.106</c:v>
                </c:pt>
                <c:pt idx="8">
                  <c:v>0.096</c:v>
                </c:pt>
                <c:pt idx="9">
                  <c:v>0.046</c:v>
                </c:pt>
                <c:pt idx="10">
                  <c:v>0.061</c:v>
                </c:pt>
                <c:pt idx="11">
                  <c:v>0.05999999999999999</c:v>
                </c:pt>
                <c:pt idx="12">
                  <c:v>0.05099999999999999</c:v>
                </c:pt>
                <c:pt idx="13">
                  <c:v>0.05299999999999999</c:v>
                </c:pt>
                <c:pt idx="14">
                  <c:v>0.059</c:v>
                </c:pt>
                <c:pt idx="15">
                  <c:v>0.092</c:v>
                </c:pt>
                <c:pt idx="16">
                  <c:v>0.105</c:v>
                </c:pt>
                <c:pt idx="17">
                  <c:v>0.093</c:v>
                </c:pt>
                <c:pt idx="18">
                  <c:v>0.088</c:v>
                </c:pt>
                <c:pt idx="19">
                  <c:v>0.126</c:v>
                </c:pt>
                <c:pt idx="20">
                  <c:v>0.16</c:v>
                </c:pt>
                <c:pt idx="21">
                  <c:v>0.13</c:v>
                </c:pt>
                <c:pt idx="22">
                  <c:v>0.067</c:v>
                </c:pt>
                <c:pt idx="23">
                  <c:v>0.022</c:v>
                </c:pt>
                <c:pt idx="24">
                  <c:v>0.063</c:v>
                </c:pt>
                <c:pt idx="25">
                  <c:v>0.102</c:v>
                </c:pt>
                <c:pt idx="26">
                  <c:v>0.074</c:v>
                </c:pt>
                <c:pt idx="27">
                  <c:v>0.049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14918808"/>
        <c:axId val="51545"/>
      </c:lineChart>
      <c:catAx>
        <c:axId val="14918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45"/>
        <c:crosses val="autoZero"/>
        <c:auto val="1"/>
        <c:lblOffset val="100"/>
        <c:noMultiLvlLbl val="0"/>
      </c:catAx>
      <c:valAx>
        <c:axId val="515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18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deviation from theortical line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radius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'374'!$J$1:$J$29</c:f>
              <c:numCache>
                <c:ptCount val="29"/>
                <c:pt idx="0">
                  <c:v>0</c:v>
                </c:pt>
                <c:pt idx="1">
                  <c:v>0.004727507618731114</c:v>
                </c:pt>
                <c:pt idx="2">
                  <c:v>0.03327740114309348</c:v>
                </c:pt>
                <c:pt idx="3">
                  <c:v>0.060292481325420505</c:v>
                </c:pt>
                <c:pt idx="4">
                  <c:v>0.08017279912271387</c:v>
                </c:pt>
                <c:pt idx="5">
                  <c:v>0.11892563359617783</c:v>
                </c:pt>
                <c:pt idx="6">
                  <c:v>0.14264264100155563</c:v>
                </c:pt>
                <c:pt idx="7">
                  <c:v>0.13524489232402537</c:v>
                </c:pt>
                <c:pt idx="8">
                  <c:v>0.061519182869117506</c:v>
                </c:pt>
                <c:pt idx="9">
                  <c:v>0.03364633152611035</c:v>
                </c:pt>
                <c:pt idx="10">
                  <c:v>0.05328827987402167</c:v>
                </c:pt>
                <c:pt idx="11">
                  <c:v>0.04942780156881514</c:v>
                </c:pt>
                <c:pt idx="12">
                  <c:v>0.031461223565637464</c:v>
                </c:pt>
                <c:pt idx="13">
                  <c:v>-0.0016036493482262382</c:v>
                </c:pt>
                <c:pt idx="14">
                  <c:v>-0.017671055625342852</c:v>
                </c:pt>
                <c:pt idx="15">
                  <c:v>-0.0317538593038978</c:v>
                </c:pt>
                <c:pt idx="16">
                  <c:v>-0.031805227971486064</c:v>
                </c:pt>
                <c:pt idx="17">
                  <c:v>-0.04714433310767385</c:v>
                </c:pt>
                <c:pt idx="18">
                  <c:v>-0.024265992240327418</c:v>
                </c:pt>
                <c:pt idx="19">
                  <c:v>-0.002948021733256298</c:v>
                </c:pt>
                <c:pt idx="20">
                  <c:v>0.0007803928555638884</c:v>
                </c:pt>
                <c:pt idx="21">
                  <c:v>-0.005843388016920213</c:v>
                </c:pt>
                <c:pt idx="22">
                  <c:v>-0.011778252464928175</c:v>
                </c:pt>
                <c:pt idx="23">
                  <c:v>0.002760519024634832</c:v>
                </c:pt>
                <c:pt idx="24">
                  <c:v>-0.02328856223960895</c:v>
                </c:pt>
                <c:pt idx="25">
                  <c:v>0.024049131094158217</c:v>
                </c:pt>
                <c:pt idx="26">
                  <c:v>0.0027564371450283336</c:v>
                </c:pt>
                <c:pt idx="27">
                  <c:v>-0.0017956781363351187</c:v>
                </c:pt>
                <c:pt idx="2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h endpts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'374'!$L$1:$L$29</c:f>
              <c:numCache>
                <c:ptCount val="29"/>
                <c:pt idx="0">
                  <c:v>0</c:v>
                </c:pt>
                <c:pt idx="1">
                  <c:v>-0.01067857142857144</c:v>
                </c:pt>
                <c:pt idx="2">
                  <c:v>-0.03935714285714287</c:v>
                </c:pt>
                <c:pt idx="3">
                  <c:v>-0.0650357142857143</c:v>
                </c:pt>
                <c:pt idx="4">
                  <c:v>-0.0817142857142857</c:v>
                </c:pt>
                <c:pt idx="5">
                  <c:v>-0.09639285714285714</c:v>
                </c:pt>
                <c:pt idx="6">
                  <c:v>-0.09907142857142856</c:v>
                </c:pt>
                <c:pt idx="7">
                  <c:v>-0.10575</c:v>
                </c:pt>
                <c:pt idx="8">
                  <c:v>-0.05642857142857144</c:v>
                </c:pt>
                <c:pt idx="9">
                  <c:v>-0.03710714285714285</c:v>
                </c:pt>
                <c:pt idx="10">
                  <c:v>-0.04178571428571429</c:v>
                </c:pt>
                <c:pt idx="11">
                  <c:v>-0.03146428571428572</c:v>
                </c:pt>
                <c:pt idx="12">
                  <c:v>-0.028142857142857136</c:v>
                </c:pt>
                <c:pt idx="13">
                  <c:v>-0.0008214285714285702</c:v>
                </c:pt>
                <c:pt idx="14">
                  <c:v>0.020499999999999997</c:v>
                </c:pt>
                <c:pt idx="15">
                  <c:v>0.03482142857142857</c:v>
                </c:pt>
                <c:pt idx="16">
                  <c:v>0.04014285714285715</c:v>
                </c:pt>
                <c:pt idx="17">
                  <c:v>0.03446428571428572</c:v>
                </c:pt>
                <c:pt idx="18">
                  <c:v>0.011785714285714285</c:v>
                </c:pt>
                <c:pt idx="19">
                  <c:v>0.017107142857142866</c:v>
                </c:pt>
                <c:pt idx="20">
                  <c:v>0.008428571428571431</c:v>
                </c:pt>
                <c:pt idx="21">
                  <c:v>0.01075000000000001</c:v>
                </c:pt>
                <c:pt idx="22">
                  <c:v>-0.0029285714285714227</c:v>
                </c:pt>
                <c:pt idx="23">
                  <c:v>-0.0006071428571428582</c:v>
                </c:pt>
                <c:pt idx="24">
                  <c:v>0.012714285714285723</c:v>
                </c:pt>
                <c:pt idx="25">
                  <c:v>0.01303571428571429</c:v>
                </c:pt>
                <c:pt idx="26">
                  <c:v>0.027357142857142868</c:v>
                </c:pt>
                <c:pt idx="27">
                  <c:v>0.023678571428571434</c:v>
                </c:pt>
                <c:pt idx="28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v endpts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'374'!$N$1:$N$29</c:f>
              <c:numCache>
                <c:ptCount val="29"/>
                <c:pt idx="0">
                  <c:v>0</c:v>
                </c:pt>
                <c:pt idx="1">
                  <c:v>0.02539285714285714</c:v>
                </c:pt>
                <c:pt idx="2">
                  <c:v>0.04878571428571428</c:v>
                </c:pt>
                <c:pt idx="3">
                  <c:v>0.06217857142857143</c:v>
                </c:pt>
                <c:pt idx="4">
                  <c:v>0.07957142857142857</c:v>
                </c:pt>
                <c:pt idx="5">
                  <c:v>0.1429642857142857</c:v>
                </c:pt>
                <c:pt idx="6">
                  <c:v>0.17935714285714285</c:v>
                </c:pt>
                <c:pt idx="7">
                  <c:v>0.15675</c:v>
                </c:pt>
                <c:pt idx="8">
                  <c:v>0.09414285714285714</c:v>
                </c:pt>
                <c:pt idx="9">
                  <c:v>0.06753571428571428</c:v>
                </c:pt>
                <c:pt idx="10">
                  <c:v>0.10192857142857142</c:v>
                </c:pt>
                <c:pt idx="11">
                  <c:v>0.10832142857142857</c:v>
                </c:pt>
                <c:pt idx="12">
                  <c:v>0.08071428571428571</c:v>
                </c:pt>
                <c:pt idx="13">
                  <c:v>0.06110714285714286</c:v>
                </c:pt>
                <c:pt idx="14">
                  <c:v>0.0615</c:v>
                </c:pt>
                <c:pt idx="15">
                  <c:v>0.052892857142857144</c:v>
                </c:pt>
                <c:pt idx="16">
                  <c:v>0.05228571428571428</c:v>
                </c:pt>
                <c:pt idx="17">
                  <c:v>0.024678571428571425</c:v>
                </c:pt>
                <c:pt idx="18">
                  <c:v>0.019071428571428573</c:v>
                </c:pt>
                <c:pt idx="19">
                  <c:v>0.06646428571428571</c:v>
                </c:pt>
                <c:pt idx="20">
                  <c:v>0.06385714285714286</c:v>
                </c:pt>
                <c:pt idx="21">
                  <c:v>0.05525</c:v>
                </c:pt>
                <c:pt idx="22">
                  <c:v>0.02164285714285714</c:v>
                </c:pt>
                <c:pt idx="23">
                  <c:v>-0.009964285714285717</c:v>
                </c:pt>
                <c:pt idx="24">
                  <c:v>0.02942857142857143</c:v>
                </c:pt>
                <c:pt idx="25">
                  <c:v>0.07382142857142857</c:v>
                </c:pt>
                <c:pt idx="26">
                  <c:v>0.04221428571428571</c:v>
                </c:pt>
                <c:pt idx="27">
                  <c:v>0.009607142857142854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13750892"/>
        <c:axId val="56649165"/>
      </c:lineChart>
      <c:catAx>
        <c:axId val="13750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649165"/>
        <c:crosses val="autoZero"/>
        <c:auto val="1"/>
        <c:lblOffset val="100"/>
        <c:noMultiLvlLbl val="0"/>
      </c:catAx>
      <c:valAx>
        <c:axId val="566491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7508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Horizontal and Vertical line based on the collected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'374'!$F$1:$F$29</c:f>
              <c:numCache>
                <c:ptCount val="29"/>
                <c:pt idx="0">
                  <c:v>-0.105</c:v>
                </c:pt>
                <c:pt idx="1">
                  <c:v>-0.112</c:v>
                </c:pt>
                <c:pt idx="2">
                  <c:v>-0.137</c:v>
                </c:pt>
                <c:pt idx="3">
                  <c:v>-0.159</c:v>
                </c:pt>
                <c:pt idx="4">
                  <c:v>-0.172</c:v>
                </c:pt>
                <c:pt idx="5">
                  <c:v>-0.183</c:v>
                </c:pt>
                <c:pt idx="6">
                  <c:v>-0.182</c:v>
                </c:pt>
                <c:pt idx="7">
                  <c:v>-0.185</c:v>
                </c:pt>
                <c:pt idx="8">
                  <c:v>-0.132</c:v>
                </c:pt>
                <c:pt idx="9">
                  <c:v>-0.109</c:v>
                </c:pt>
                <c:pt idx="10">
                  <c:v>-0.11</c:v>
                </c:pt>
                <c:pt idx="11">
                  <c:v>-0.096</c:v>
                </c:pt>
                <c:pt idx="12">
                  <c:v>-0.089</c:v>
                </c:pt>
                <c:pt idx="13">
                  <c:v>-0.058</c:v>
                </c:pt>
                <c:pt idx="14">
                  <c:v>-0.033</c:v>
                </c:pt>
                <c:pt idx="15">
                  <c:v>-0.015</c:v>
                </c:pt>
                <c:pt idx="16">
                  <c:v>-0.006</c:v>
                </c:pt>
                <c:pt idx="17">
                  <c:v>-0.008</c:v>
                </c:pt>
                <c:pt idx="18">
                  <c:v>-0.027</c:v>
                </c:pt>
                <c:pt idx="19">
                  <c:v>-0.018</c:v>
                </c:pt>
                <c:pt idx="20">
                  <c:v>-0.023</c:v>
                </c:pt>
                <c:pt idx="21">
                  <c:v>-0.017</c:v>
                </c:pt>
                <c:pt idx="22">
                  <c:v>-0.027</c:v>
                </c:pt>
                <c:pt idx="23">
                  <c:v>-0.021</c:v>
                </c:pt>
                <c:pt idx="24">
                  <c:v>-0.004</c:v>
                </c:pt>
                <c:pt idx="25">
                  <c:v>0</c:v>
                </c:pt>
                <c:pt idx="26">
                  <c:v>0.018</c:v>
                </c:pt>
                <c:pt idx="27">
                  <c:v>0.018</c:v>
                </c:pt>
                <c:pt idx="28">
                  <c:v>-0.002</c:v>
                </c:pt>
              </c:numCache>
            </c:numRef>
          </c:xVal>
          <c:yVal>
            <c:numRef>
              <c:f>'374'!$G$1:$G$29</c:f>
              <c:numCache>
                <c:ptCount val="29"/>
                <c:pt idx="0">
                  <c:v>-0.036</c:v>
                </c:pt>
                <c:pt idx="1">
                  <c:v>-0.01</c:v>
                </c:pt>
                <c:pt idx="2">
                  <c:v>0.014</c:v>
                </c:pt>
                <c:pt idx="3">
                  <c:v>0.028</c:v>
                </c:pt>
                <c:pt idx="4">
                  <c:v>0.046</c:v>
                </c:pt>
                <c:pt idx="5">
                  <c:v>0.11</c:v>
                </c:pt>
                <c:pt idx="6">
                  <c:v>0.147</c:v>
                </c:pt>
                <c:pt idx="7">
                  <c:v>0.125</c:v>
                </c:pt>
                <c:pt idx="8">
                  <c:v>0.063</c:v>
                </c:pt>
                <c:pt idx="9">
                  <c:v>0.037</c:v>
                </c:pt>
                <c:pt idx="10">
                  <c:v>0.072</c:v>
                </c:pt>
                <c:pt idx="11">
                  <c:v>0.079</c:v>
                </c:pt>
                <c:pt idx="12">
                  <c:v>0.052</c:v>
                </c:pt>
                <c:pt idx="13">
                  <c:v>0.033</c:v>
                </c:pt>
                <c:pt idx="14">
                  <c:v>0.034</c:v>
                </c:pt>
                <c:pt idx="15">
                  <c:v>0.026</c:v>
                </c:pt>
                <c:pt idx="16">
                  <c:v>0.026</c:v>
                </c:pt>
                <c:pt idx="17">
                  <c:v>-0.001</c:v>
                </c:pt>
                <c:pt idx="18">
                  <c:v>-0.006</c:v>
                </c:pt>
                <c:pt idx="19">
                  <c:v>0.042</c:v>
                </c:pt>
                <c:pt idx="20">
                  <c:v>0.04</c:v>
                </c:pt>
                <c:pt idx="21">
                  <c:v>0.032</c:v>
                </c:pt>
                <c:pt idx="22">
                  <c:v>-0.001</c:v>
                </c:pt>
                <c:pt idx="23">
                  <c:v>-0.032</c:v>
                </c:pt>
                <c:pt idx="24">
                  <c:v>0.008</c:v>
                </c:pt>
                <c:pt idx="25">
                  <c:v>0.053</c:v>
                </c:pt>
                <c:pt idx="26">
                  <c:v>0.022</c:v>
                </c:pt>
                <c:pt idx="27">
                  <c:v>-0.01</c:v>
                </c:pt>
                <c:pt idx="28">
                  <c:v>-0.019</c:v>
                </c:pt>
              </c:numCache>
            </c:numRef>
          </c:yVal>
          <c:smooth val="1"/>
        </c:ser>
        <c:axId val="40080438"/>
        <c:axId val="25179623"/>
      </c:scatterChart>
      <c:valAx>
        <c:axId val="40080438"/>
        <c:scaling>
          <c:orientation val="minMax"/>
          <c:max val="0.45"/>
          <c:min val="-0.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Horizontal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79623"/>
        <c:crosses val="autoZero"/>
        <c:crossBetween val="midCat"/>
        <c:dispUnits/>
      </c:valAx>
      <c:valAx>
        <c:axId val="25179623"/>
        <c:scaling>
          <c:orientation val="minMax"/>
          <c:max val="0.45"/>
          <c:min val="-0.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Vertical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804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Horizontal and Vertical line based on the zeroed values</a:t>
            </a:r>
          </a:p>
        </c:rich>
      </c:tx>
      <c:layout>
        <c:manualLayout>
          <c:xMode val="factor"/>
          <c:yMode val="factor"/>
          <c:x val="0.024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7375"/>
          <c:w val="0.88475"/>
          <c:h val="0.73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'374'!$L$1:$L$29</c:f>
              <c:numCache>
                <c:ptCount val="29"/>
                <c:pt idx="0">
                  <c:v>0</c:v>
                </c:pt>
                <c:pt idx="1">
                  <c:v>-0.01067857142857144</c:v>
                </c:pt>
                <c:pt idx="2">
                  <c:v>-0.03935714285714287</c:v>
                </c:pt>
                <c:pt idx="3">
                  <c:v>-0.0650357142857143</c:v>
                </c:pt>
                <c:pt idx="4">
                  <c:v>-0.0817142857142857</c:v>
                </c:pt>
                <c:pt idx="5">
                  <c:v>-0.09639285714285714</c:v>
                </c:pt>
                <c:pt idx="6">
                  <c:v>-0.09907142857142856</c:v>
                </c:pt>
                <c:pt idx="7">
                  <c:v>-0.10575</c:v>
                </c:pt>
                <c:pt idx="8">
                  <c:v>-0.05642857142857144</c:v>
                </c:pt>
                <c:pt idx="9">
                  <c:v>-0.03710714285714285</c:v>
                </c:pt>
                <c:pt idx="10">
                  <c:v>-0.04178571428571429</c:v>
                </c:pt>
                <c:pt idx="11">
                  <c:v>-0.03146428571428572</c:v>
                </c:pt>
                <c:pt idx="12">
                  <c:v>-0.028142857142857136</c:v>
                </c:pt>
                <c:pt idx="13">
                  <c:v>-0.0008214285714285702</c:v>
                </c:pt>
                <c:pt idx="14">
                  <c:v>0.020499999999999997</c:v>
                </c:pt>
                <c:pt idx="15">
                  <c:v>0.03482142857142857</c:v>
                </c:pt>
                <c:pt idx="16">
                  <c:v>0.04014285714285715</c:v>
                </c:pt>
                <c:pt idx="17">
                  <c:v>0.03446428571428572</c:v>
                </c:pt>
                <c:pt idx="18">
                  <c:v>0.011785714285714285</c:v>
                </c:pt>
                <c:pt idx="19">
                  <c:v>0.017107142857142866</c:v>
                </c:pt>
                <c:pt idx="20">
                  <c:v>0.008428571428571431</c:v>
                </c:pt>
                <c:pt idx="21">
                  <c:v>0.01075000000000001</c:v>
                </c:pt>
                <c:pt idx="22">
                  <c:v>-0.0029285714285714227</c:v>
                </c:pt>
                <c:pt idx="23">
                  <c:v>-0.0006071428571428582</c:v>
                </c:pt>
                <c:pt idx="24">
                  <c:v>0.012714285714285723</c:v>
                </c:pt>
                <c:pt idx="25">
                  <c:v>0.01303571428571429</c:v>
                </c:pt>
                <c:pt idx="26">
                  <c:v>0.027357142857142868</c:v>
                </c:pt>
                <c:pt idx="27">
                  <c:v>0.023678571428571434</c:v>
                </c:pt>
                <c:pt idx="28">
                  <c:v>0</c:v>
                </c:pt>
              </c:numCache>
            </c:numRef>
          </c:xVal>
          <c:yVal>
            <c:numRef>
              <c:f>'374'!$N$1:$N$29</c:f>
              <c:numCache>
                <c:ptCount val="29"/>
                <c:pt idx="0">
                  <c:v>0</c:v>
                </c:pt>
                <c:pt idx="1">
                  <c:v>0.02539285714285714</c:v>
                </c:pt>
                <c:pt idx="2">
                  <c:v>0.04878571428571428</c:v>
                </c:pt>
                <c:pt idx="3">
                  <c:v>0.06217857142857143</c:v>
                </c:pt>
                <c:pt idx="4">
                  <c:v>0.07957142857142857</c:v>
                </c:pt>
                <c:pt idx="5">
                  <c:v>0.1429642857142857</c:v>
                </c:pt>
                <c:pt idx="6">
                  <c:v>0.17935714285714285</c:v>
                </c:pt>
                <c:pt idx="7">
                  <c:v>0.15675</c:v>
                </c:pt>
                <c:pt idx="8">
                  <c:v>0.09414285714285714</c:v>
                </c:pt>
                <c:pt idx="9">
                  <c:v>0.06753571428571428</c:v>
                </c:pt>
                <c:pt idx="10">
                  <c:v>0.10192857142857142</c:v>
                </c:pt>
                <c:pt idx="11">
                  <c:v>0.10832142857142857</c:v>
                </c:pt>
                <c:pt idx="12">
                  <c:v>0.08071428571428571</c:v>
                </c:pt>
                <c:pt idx="13">
                  <c:v>0.06110714285714286</c:v>
                </c:pt>
                <c:pt idx="14">
                  <c:v>0.0615</c:v>
                </c:pt>
                <c:pt idx="15">
                  <c:v>0.052892857142857144</c:v>
                </c:pt>
                <c:pt idx="16">
                  <c:v>0.05228571428571428</c:v>
                </c:pt>
                <c:pt idx="17">
                  <c:v>0.024678571428571425</c:v>
                </c:pt>
                <c:pt idx="18">
                  <c:v>0.019071428571428573</c:v>
                </c:pt>
                <c:pt idx="19">
                  <c:v>0.06646428571428571</c:v>
                </c:pt>
                <c:pt idx="20">
                  <c:v>0.06385714285714286</c:v>
                </c:pt>
                <c:pt idx="21">
                  <c:v>0.05525</c:v>
                </c:pt>
                <c:pt idx="22">
                  <c:v>0.02164285714285714</c:v>
                </c:pt>
                <c:pt idx="23">
                  <c:v>-0.009964285714285717</c:v>
                </c:pt>
                <c:pt idx="24">
                  <c:v>0.02942857142857143</c:v>
                </c:pt>
                <c:pt idx="25">
                  <c:v>0.07382142857142857</c:v>
                </c:pt>
                <c:pt idx="26">
                  <c:v>0.04221428571428571</c:v>
                </c:pt>
                <c:pt idx="27">
                  <c:v>0.009607142857142854</c:v>
                </c:pt>
                <c:pt idx="28">
                  <c:v>0</c:v>
                </c:pt>
              </c:numCache>
            </c:numRef>
          </c:yVal>
          <c:smooth val="1"/>
        </c:ser>
        <c:axId val="25290016"/>
        <c:axId val="26283553"/>
      </c:scatterChart>
      <c:valAx>
        <c:axId val="25290016"/>
        <c:scaling>
          <c:orientation val="minMax"/>
          <c:max val="0.45"/>
          <c:min val="-0.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Horizontal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83553"/>
        <c:crosses val="autoZero"/>
        <c:crossBetween val="midCat"/>
        <c:dispUnits/>
      </c:valAx>
      <c:valAx>
        <c:axId val="26283553"/>
        <c:scaling>
          <c:orientation val="minMax"/>
          <c:max val="0.45"/>
          <c:min val="-0.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Vertical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900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actual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horizontal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'375'!$F$1:$F$29</c:f>
              <c:numCache>
                <c:ptCount val="29"/>
                <c:pt idx="0">
                  <c:v>-0.125</c:v>
                </c:pt>
                <c:pt idx="1">
                  <c:v>-0.128</c:v>
                </c:pt>
                <c:pt idx="2">
                  <c:v>-0.133</c:v>
                </c:pt>
                <c:pt idx="3">
                  <c:v>-0.137</c:v>
                </c:pt>
                <c:pt idx="4">
                  <c:v>-0.158</c:v>
                </c:pt>
                <c:pt idx="5">
                  <c:v>-0.149</c:v>
                </c:pt>
                <c:pt idx="6">
                  <c:v>-0.137</c:v>
                </c:pt>
                <c:pt idx="7">
                  <c:v>-0.123</c:v>
                </c:pt>
                <c:pt idx="8">
                  <c:v>-0.113</c:v>
                </c:pt>
                <c:pt idx="9">
                  <c:v>-0.104</c:v>
                </c:pt>
                <c:pt idx="10">
                  <c:v>-0.1</c:v>
                </c:pt>
                <c:pt idx="11">
                  <c:v>-0.085</c:v>
                </c:pt>
                <c:pt idx="12">
                  <c:v>-0.066</c:v>
                </c:pt>
                <c:pt idx="13">
                  <c:v>-0.049</c:v>
                </c:pt>
                <c:pt idx="14">
                  <c:v>-0.048</c:v>
                </c:pt>
                <c:pt idx="15">
                  <c:v>-0.058</c:v>
                </c:pt>
                <c:pt idx="16">
                  <c:v>-0.045</c:v>
                </c:pt>
                <c:pt idx="17">
                  <c:v>-0.073</c:v>
                </c:pt>
                <c:pt idx="18">
                  <c:v>-0.06</c:v>
                </c:pt>
                <c:pt idx="19">
                  <c:v>-0.084</c:v>
                </c:pt>
                <c:pt idx="20">
                  <c:v>-0.104</c:v>
                </c:pt>
                <c:pt idx="21">
                  <c:v>-0.108</c:v>
                </c:pt>
                <c:pt idx="22">
                  <c:v>-0.113</c:v>
                </c:pt>
                <c:pt idx="23">
                  <c:v>-0.105</c:v>
                </c:pt>
                <c:pt idx="24">
                  <c:v>-0.112</c:v>
                </c:pt>
                <c:pt idx="25">
                  <c:v>-0.108</c:v>
                </c:pt>
                <c:pt idx="26">
                  <c:v>-0.102</c:v>
                </c:pt>
                <c:pt idx="27">
                  <c:v>-0.049</c:v>
                </c:pt>
                <c:pt idx="28">
                  <c:v>-0.035</c:v>
                </c:pt>
              </c:numCache>
            </c:numRef>
          </c:val>
          <c:smooth val="0"/>
        </c:ser>
        <c:ser>
          <c:idx val="1"/>
          <c:order val="1"/>
          <c:tx>
            <c:v>vertical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'375'!$G$1:$G$29</c:f>
              <c:numCache>
                <c:ptCount val="29"/>
                <c:pt idx="0">
                  <c:v>-0.118</c:v>
                </c:pt>
                <c:pt idx="1">
                  <c:v>-0.113</c:v>
                </c:pt>
                <c:pt idx="2">
                  <c:v>-0.104</c:v>
                </c:pt>
                <c:pt idx="3">
                  <c:v>-0.075</c:v>
                </c:pt>
                <c:pt idx="4">
                  <c:v>-0.043</c:v>
                </c:pt>
                <c:pt idx="5">
                  <c:v>-0.053</c:v>
                </c:pt>
                <c:pt idx="6">
                  <c:v>-0.066</c:v>
                </c:pt>
                <c:pt idx="7">
                  <c:v>-0.073</c:v>
                </c:pt>
                <c:pt idx="8">
                  <c:v>-0.084</c:v>
                </c:pt>
                <c:pt idx="9">
                  <c:v>-0.09</c:v>
                </c:pt>
                <c:pt idx="10">
                  <c:v>-0.084</c:v>
                </c:pt>
                <c:pt idx="11">
                  <c:v>-0.08</c:v>
                </c:pt>
                <c:pt idx="12">
                  <c:v>-0.068</c:v>
                </c:pt>
                <c:pt idx="13">
                  <c:v>-0.071</c:v>
                </c:pt>
                <c:pt idx="14">
                  <c:v>-0.075</c:v>
                </c:pt>
                <c:pt idx="15">
                  <c:v>-0.076</c:v>
                </c:pt>
                <c:pt idx="16">
                  <c:v>-0.091</c:v>
                </c:pt>
                <c:pt idx="17">
                  <c:v>-0.073</c:v>
                </c:pt>
                <c:pt idx="18">
                  <c:v>-0.059</c:v>
                </c:pt>
                <c:pt idx="19">
                  <c:v>-0.061</c:v>
                </c:pt>
                <c:pt idx="20">
                  <c:v>-0.103</c:v>
                </c:pt>
                <c:pt idx="21">
                  <c:v>-0.099</c:v>
                </c:pt>
                <c:pt idx="22">
                  <c:v>-0.091</c:v>
                </c:pt>
                <c:pt idx="23">
                  <c:v>-0.082</c:v>
                </c:pt>
                <c:pt idx="24">
                  <c:v>-0.055</c:v>
                </c:pt>
                <c:pt idx="25">
                  <c:v>-0.09</c:v>
                </c:pt>
                <c:pt idx="26">
                  <c:v>-0.091</c:v>
                </c:pt>
                <c:pt idx="27">
                  <c:v>-0.058</c:v>
                </c:pt>
                <c:pt idx="28">
                  <c:v>-0.048</c:v>
                </c:pt>
              </c:numCache>
            </c:numRef>
          </c:val>
          <c:smooth val="0"/>
        </c:ser>
        <c:ser>
          <c:idx val="2"/>
          <c:order val="2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'375'!$H$1:$H$29</c:f>
              <c:numCache>
                <c:ptCount val="29"/>
                <c:pt idx="0">
                  <c:v>0.17189822570346674</c:v>
                </c:pt>
                <c:pt idx="1">
                  <c:v>0.17074249617479534</c:v>
                </c:pt>
                <c:pt idx="2">
                  <c:v>0.16883423823383692</c:v>
                </c:pt>
                <c:pt idx="3">
                  <c:v>0.15618578680533005</c:v>
                </c:pt>
                <c:pt idx="4">
                  <c:v>0.16374675569305183</c:v>
                </c:pt>
                <c:pt idx="5">
                  <c:v>0.1581455026233753</c:v>
                </c:pt>
                <c:pt idx="6">
                  <c:v>0.1520690632574555</c:v>
                </c:pt>
                <c:pt idx="7">
                  <c:v>0.1430314650697531</c:v>
                </c:pt>
                <c:pt idx="8">
                  <c:v>0.14080127840328724</c:v>
                </c:pt>
                <c:pt idx="9">
                  <c:v>0.13753544997563355</c:v>
                </c:pt>
                <c:pt idx="10">
                  <c:v>0.13059862173851608</c:v>
                </c:pt>
                <c:pt idx="11">
                  <c:v>0.11672617529928753</c:v>
                </c:pt>
                <c:pt idx="12">
                  <c:v>0.09476286192385708</c:v>
                </c:pt>
                <c:pt idx="13">
                  <c:v>0.0862670273047588</c:v>
                </c:pt>
                <c:pt idx="14">
                  <c:v>0.08904493247793498</c:v>
                </c:pt>
                <c:pt idx="15">
                  <c:v>0.09560334722173697</c:v>
                </c:pt>
                <c:pt idx="16">
                  <c:v>0.10151847122568385</c:v>
                </c:pt>
                <c:pt idx="17">
                  <c:v>0.10323759005323593</c:v>
                </c:pt>
                <c:pt idx="18">
                  <c:v>0.0841486779456457</c:v>
                </c:pt>
                <c:pt idx="19">
                  <c:v>0.1038123306741545</c:v>
                </c:pt>
                <c:pt idx="20">
                  <c:v>0.14637281168304447</c:v>
                </c:pt>
                <c:pt idx="21">
                  <c:v>0.14650938536489735</c:v>
                </c:pt>
                <c:pt idx="22">
                  <c:v>0.14508618128546907</c:v>
                </c:pt>
                <c:pt idx="23">
                  <c:v>0.1332253729587574</c:v>
                </c:pt>
                <c:pt idx="24">
                  <c:v>0.12477579893553077</c:v>
                </c:pt>
                <c:pt idx="25">
                  <c:v>0.14058449416631977</c:v>
                </c:pt>
                <c:pt idx="26">
                  <c:v>0.13669308687713508</c:v>
                </c:pt>
                <c:pt idx="27">
                  <c:v>0.07592759709091287</c:v>
                </c:pt>
                <c:pt idx="28">
                  <c:v>0.05940538696111658</c:v>
                </c:pt>
              </c:numCache>
            </c:numRef>
          </c:val>
          <c:smooth val="0"/>
        </c:ser>
        <c:ser>
          <c:idx val="3"/>
          <c:order val="3"/>
          <c:tx>
            <c:v>end pt 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'375'!$I$1:$I$29</c:f>
              <c:numCache>
                <c:ptCount val="29"/>
                <c:pt idx="0">
                  <c:v>0.17189822570346674</c:v>
                </c:pt>
                <c:pt idx="1">
                  <c:v>0.16788062431981138</c:v>
                </c:pt>
                <c:pt idx="2">
                  <c:v>0.163863022936156</c:v>
                </c:pt>
                <c:pt idx="3">
                  <c:v>0.15984542155250064</c:v>
                </c:pt>
                <c:pt idx="4">
                  <c:v>0.1558278201688453</c:v>
                </c:pt>
                <c:pt idx="5">
                  <c:v>0.15181021878518994</c:v>
                </c:pt>
                <c:pt idx="6">
                  <c:v>0.14779261740153457</c:v>
                </c:pt>
                <c:pt idx="7">
                  <c:v>0.1437750160178792</c:v>
                </c:pt>
                <c:pt idx="8">
                  <c:v>0.13975741463422384</c:v>
                </c:pt>
                <c:pt idx="9">
                  <c:v>0.1357398132505685</c:v>
                </c:pt>
                <c:pt idx="10">
                  <c:v>0.13172221186691313</c:v>
                </c:pt>
                <c:pt idx="11">
                  <c:v>0.12770461048325776</c:v>
                </c:pt>
                <c:pt idx="12">
                  <c:v>0.1236870090996024</c:v>
                </c:pt>
                <c:pt idx="13">
                  <c:v>0.11966940771594703</c:v>
                </c:pt>
                <c:pt idx="14">
                  <c:v>0.11565180633229166</c:v>
                </c:pt>
                <c:pt idx="15">
                  <c:v>0.1116342049486363</c:v>
                </c:pt>
                <c:pt idx="16">
                  <c:v>0.10761660356498094</c:v>
                </c:pt>
                <c:pt idx="17">
                  <c:v>0.10359900218132558</c:v>
                </c:pt>
                <c:pt idx="18">
                  <c:v>0.09958140079767022</c:v>
                </c:pt>
                <c:pt idx="19">
                  <c:v>0.09556379941401486</c:v>
                </c:pt>
                <c:pt idx="20">
                  <c:v>0.09154619803035949</c:v>
                </c:pt>
                <c:pt idx="21">
                  <c:v>0.08752859664670413</c:v>
                </c:pt>
                <c:pt idx="22">
                  <c:v>0.08351099526304877</c:v>
                </c:pt>
                <c:pt idx="23">
                  <c:v>0.0794933938793934</c:v>
                </c:pt>
                <c:pt idx="24">
                  <c:v>0.07547579249573805</c:v>
                </c:pt>
                <c:pt idx="25">
                  <c:v>0.07145819111208268</c:v>
                </c:pt>
                <c:pt idx="26">
                  <c:v>0.06744058972842731</c:v>
                </c:pt>
                <c:pt idx="27">
                  <c:v>0.06342298834477195</c:v>
                </c:pt>
                <c:pt idx="28">
                  <c:v>0.059405386961116594</c:v>
                </c:pt>
              </c:numCache>
            </c:numRef>
          </c:val>
          <c:smooth val="0"/>
        </c:ser>
        <c:ser>
          <c:idx val="4"/>
          <c:order val="4"/>
          <c:tx>
            <c:v>end pt 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'375'!$K$1:$K$29</c:f>
              <c:numCache>
                <c:ptCount val="29"/>
                <c:pt idx="0">
                  <c:v>-0.125</c:v>
                </c:pt>
                <c:pt idx="1">
                  <c:v>-0.12178571428571429</c:v>
                </c:pt>
                <c:pt idx="2">
                  <c:v>-0.11857142857142858</c:v>
                </c:pt>
                <c:pt idx="3">
                  <c:v>-0.11535714285714285</c:v>
                </c:pt>
                <c:pt idx="4">
                  <c:v>-0.11214285714285714</c:v>
                </c:pt>
                <c:pt idx="5">
                  <c:v>-0.10892857142857143</c:v>
                </c:pt>
                <c:pt idx="6">
                  <c:v>-0.10571428571428572</c:v>
                </c:pt>
                <c:pt idx="7">
                  <c:v>-0.10250000000000001</c:v>
                </c:pt>
                <c:pt idx="8">
                  <c:v>-0.09928571428571428</c:v>
                </c:pt>
                <c:pt idx="9">
                  <c:v>-0.09607142857142857</c:v>
                </c:pt>
                <c:pt idx="10">
                  <c:v>-0.09285714285714286</c:v>
                </c:pt>
                <c:pt idx="11">
                  <c:v>-0.08964285714285714</c:v>
                </c:pt>
                <c:pt idx="12">
                  <c:v>-0.08642857142857144</c:v>
                </c:pt>
                <c:pt idx="13">
                  <c:v>-0.08321428571428571</c:v>
                </c:pt>
                <c:pt idx="14">
                  <c:v>-0.08</c:v>
                </c:pt>
                <c:pt idx="15">
                  <c:v>-0.07678571428571429</c:v>
                </c:pt>
                <c:pt idx="16">
                  <c:v>-0.07357142857142857</c:v>
                </c:pt>
                <c:pt idx="17">
                  <c:v>-0.07035714285714287</c:v>
                </c:pt>
                <c:pt idx="18">
                  <c:v>-0.06714285714285714</c:v>
                </c:pt>
                <c:pt idx="19">
                  <c:v>-0.06392857142857143</c:v>
                </c:pt>
                <c:pt idx="20">
                  <c:v>-0.06071428571428572</c:v>
                </c:pt>
                <c:pt idx="21">
                  <c:v>-0.057499999999999996</c:v>
                </c:pt>
                <c:pt idx="22">
                  <c:v>-0.054285714285714284</c:v>
                </c:pt>
                <c:pt idx="23">
                  <c:v>-0.05107142857142857</c:v>
                </c:pt>
                <c:pt idx="24">
                  <c:v>-0.04785714285714286</c:v>
                </c:pt>
                <c:pt idx="25">
                  <c:v>-0.04464285714285715</c:v>
                </c:pt>
                <c:pt idx="26">
                  <c:v>-0.041428571428571426</c:v>
                </c:pt>
                <c:pt idx="27">
                  <c:v>-0.038214285714285715</c:v>
                </c:pt>
                <c:pt idx="28">
                  <c:v>-0.035</c:v>
                </c:pt>
              </c:numCache>
            </c:numRef>
          </c:val>
          <c:smooth val="0"/>
        </c:ser>
        <c:ser>
          <c:idx val="5"/>
          <c:order val="5"/>
          <c:tx>
            <c:v>end pt 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'375'!$M$1:$M$29</c:f>
              <c:numCache>
                <c:ptCount val="29"/>
                <c:pt idx="0">
                  <c:v>-0.118</c:v>
                </c:pt>
                <c:pt idx="1">
                  <c:v>-0.11549999999999999</c:v>
                </c:pt>
                <c:pt idx="2">
                  <c:v>-0.11299999999999999</c:v>
                </c:pt>
                <c:pt idx="3">
                  <c:v>-0.1105</c:v>
                </c:pt>
                <c:pt idx="4">
                  <c:v>-0.108</c:v>
                </c:pt>
                <c:pt idx="5">
                  <c:v>-0.1055</c:v>
                </c:pt>
                <c:pt idx="6">
                  <c:v>-0.103</c:v>
                </c:pt>
                <c:pt idx="7">
                  <c:v>-0.10049999999999999</c:v>
                </c:pt>
                <c:pt idx="8">
                  <c:v>-0.098</c:v>
                </c:pt>
                <c:pt idx="9">
                  <c:v>-0.0955</c:v>
                </c:pt>
                <c:pt idx="10">
                  <c:v>-0.093</c:v>
                </c:pt>
                <c:pt idx="11">
                  <c:v>-0.0905</c:v>
                </c:pt>
                <c:pt idx="12">
                  <c:v>-0.088</c:v>
                </c:pt>
                <c:pt idx="13">
                  <c:v>-0.08549999999999999</c:v>
                </c:pt>
                <c:pt idx="14">
                  <c:v>-0.08299999999999999</c:v>
                </c:pt>
                <c:pt idx="15">
                  <c:v>-0.0805</c:v>
                </c:pt>
                <c:pt idx="16">
                  <c:v>-0.078</c:v>
                </c:pt>
                <c:pt idx="17">
                  <c:v>-0.0755</c:v>
                </c:pt>
                <c:pt idx="18">
                  <c:v>-0.07300000000000001</c:v>
                </c:pt>
                <c:pt idx="19">
                  <c:v>-0.07050000000000001</c:v>
                </c:pt>
                <c:pt idx="20">
                  <c:v>-0.068</c:v>
                </c:pt>
                <c:pt idx="21">
                  <c:v>-0.0655</c:v>
                </c:pt>
                <c:pt idx="22">
                  <c:v>-0.063</c:v>
                </c:pt>
                <c:pt idx="23">
                  <c:v>-0.060500000000000005</c:v>
                </c:pt>
                <c:pt idx="24">
                  <c:v>-0.058</c:v>
                </c:pt>
                <c:pt idx="25">
                  <c:v>-0.0555</c:v>
                </c:pt>
                <c:pt idx="26">
                  <c:v>-0.053000000000000005</c:v>
                </c:pt>
                <c:pt idx="27">
                  <c:v>-0.0505</c:v>
                </c:pt>
                <c:pt idx="28">
                  <c:v>-0.048</c:v>
                </c:pt>
              </c:numCache>
            </c:numRef>
          </c:val>
          <c:smooth val="0"/>
        </c:ser>
        <c:marker val="1"/>
        <c:axId val="35225386"/>
        <c:axId val="48593019"/>
      </c:lineChart>
      <c:catAx>
        <c:axId val="3522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93019"/>
        <c:crosses val="autoZero"/>
        <c:auto val="1"/>
        <c:lblOffset val="100"/>
        <c:noMultiLvlLbl val="0"/>
      </c:catAx>
      <c:valAx>
        <c:axId val="485930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25386"/>
        <c:crossesAt val="1"/>
        <c:crossBetween val="between"/>
        <c:dispUnits/>
        <c:majorUnit val="0.0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deviation from theortical line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radius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'375'!$J$1:$J$29</c:f>
              <c:numCache>
                <c:ptCount val="29"/>
                <c:pt idx="0">
                  <c:v>0</c:v>
                </c:pt>
                <c:pt idx="1">
                  <c:v>0.0028618718549839606</c:v>
                </c:pt>
                <c:pt idx="2">
                  <c:v>0.004971215297680909</c:v>
                </c:pt>
                <c:pt idx="3">
                  <c:v>-0.003659634747170598</c:v>
                </c:pt>
                <c:pt idx="4">
                  <c:v>0.007918935524206527</c:v>
                </c:pt>
                <c:pt idx="5">
                  <c:v>0.006335283838185352</c:v>
                </c:pt>
                <c:pt idx="6">
                  <c:v>0.004276445855920935</c:v>
                </c:pt>
                <c:pt idx="7">
                  <c:v>-0.0007435509481261149</c:v>
                </c:pt>
                <c:pt idx="8">
                  <c:v>0.0010438637690634023</c:v>
                </c:pt>
                <c:pt idx="9">
                  <c:v>0.001795636725065053</c:v>
                </c:pt>
                <c:pt idx="10">
                  <c:v>-0.0011235901283970506</c:v>
                </c:pt>
                <c:pt idx="11">
                  <c:v>-0.010978435183970237</c:v>
                </c:pt>
                <c:pt idx="12">
                  <c:v>-0.02892414717574532</c:v>
                </c:pt>
                <c:pt idx="13">
                  <c:v>-0.03340238041118823</c:v>
                </c:pt>
                <c:pt idx="14">
                  <c:v>-0.026606873854356686</c:v>
                </c:pt>
                <c:pt idx="15">
                  <c:v>-0.016030857726899328</c:v>
                </c:pt>
                <c:pt idx="16">
                  <c:v>-0.0060981323392970965</c:v>
                </c:pt>
                <c:pt idx="17">
                  <c:v>-0.0003614121280896415</c:v>
                </c:pt>
                <c:pt idx="18">
                  <c:v>-0.015432722852024516</c:v>
                </c:pt>
                <c:pt idx="19">
                  <c:v>0.00824853126013965</c:v>
                </c:pt>
                <c:pt idx="20">
                  <c:v>0.054826613652684986</c:v>
                </c:pt>
                <c:pt idx="21">
                  <c:v>0.05898078871819322</c:v>
                </c:pt>
                <c:pt idx="22">
                  <c:v>0.061575186022420306</c:v>
                </c:pt>
                <c:pt idx="23">
                  <c:v>0.05373197907936399</c:v>
                </c:pt>
                <c:pt idx="24">
                  <c:v>0.04930000643979272</c:v>
                </c:pt>
                <c:pt idx="25">
                  <c:v>0.06912630305423709</c:v>
                </c:pt>
                <c:pt idx="26">
                  <c:v>0.06925249714870776</c:v>
                </c:pt>
                <c:pt idx="27">
                  <c:v>0.012504608746140927</c:v>
                </c:pt>
                <c:pt idx="2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h endpts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'375'!$L$1:$L$29</c:f>
              <c:numCache>
                <c:ptCount val="29"/>
                <c:pt idx="0">
                  <c:v>0</c:v>
                </c:pt>
                <c:pt idx="1">
                  <c:v>-0.006214285714285714</c:v>
                </c:pt>
                <c:pt idx="2">
                  <c:v>-0.01442857142857143</c:v>
                </c:pt>
                <c:pt idx="3">
                  <c:v>-0.021642857142857158</c:v>
                </c:pt>
                <c:pt idx="4">
                  <c:v>-0.04585714285714286</c:v>
                </c:pt>
                <c:pt idx="5">
                  <c:v>-0.04007142857142856</c:v>
                </c:pt>
                <c:pt idx="6">
                  <c:v>-0.03128571428571429</c:v>
                </c:pt>
                <c:pt idx="7">
                  <c:v>-0.02049999999999999</c:v>
                </c:pt>
                <c:pt idx="8">
                  <c:v>-0.01371428571428572</c:v>
                </c:pt>
                <c:pt idx="9">
                  <c:v>-0.007928571428571424</c:v>
                </c:pt>
                <c:pt idx="10">
                  <c:v>-0.007142857142857145</c:v>
                </c:pt>
                <c:pt idx="11">
                  <c:v>0.004642857142857129</c:v>
                </c:pt>
                <c:pt idx="12">
                  <c:v>0.020428571428571435</c:v>
                </c:pt>
                <c:pt idx="13">
                  <c:v>0.03421428571428571</c:v>
                </c:pt>
                <c:pt idx="14">
                  <c:v>0.032</c:v>
                </c:pt>
                <c:pt idx="15">
                  <c:v>0.018785714285714288</c:v>
                </c:pt>
                <c:pt idx="16">
                  <c:v>0.028571428571428567</c:v>
                </c:pt>
                <c:pt idx="17">
                  <c:v>-0.0026428571428571274</c:v>
                </c:pt>
                <c:pt idx="18">
                  <c:v>0.007142857142857145</c:v>
                </c:pt>
                <c:pt idx="19">
                  <c:v>-0.020071428571428573</c:v>
                </c:pt>
                <c:pt idx="20">
                  <c:v>-0.043285714285714275</c:v>
                </c:pt>
                <c:pt idx="21">
                  <c:v>-0.0505</c:v>
                </c:pt>
                <c:pt idx="22">
                  <c:v>-0.05871428571428572</c:v>
                </c:pt>
                <c:pt idx="23">
                  <c:v>-0.05392857142857142</c:v>
                </c:pt>
                <c:pt idx="24">
                  <c:v>-0.06414285714285714</c:v>
                </c:pt>
                <c:pt idx="25">
                  <c:v>-0.06335714285714285</c:v>
                </c:pt>
                <c:pt idx="26">
                  <c:v>-0.06057142857142857</c:v>
                </c:pt>
                <c:pt idx="27">
                  <c:v>-0.010785714285714287</c:v>
                </c:pt>
                <c:pt idx="28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v endpts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'375'!$N$1:$N$29</c:f>
              <c:numCache>
                <c:ptCount val="29"/>
                <c:pt idx="0">
                  <c:v>0</c:v>
                </c:pt>
                <c:pt idx="1">
                  <c:v>0.0024999999999999883</c:v>
                </c:pt>
                <c:pt idx="2">
                  <c:v>0.008999999999999994</c:v>
                </c:pt>
                <c:pt idx="3">
                  <c:v>0.035500000000000004</c:v>
                </c:pt>
                <c:pt idx="4">
                  <c:v>0.065</c:v>
                </c:pt>
                <c:pt idx="5">
                  <c:v>0.0525</c:v>
                </c:pt>
                <c:pt idx="6">
                  <c:v>0.03699999999999999</c:v>
                </c:pt>
                <c:pt idx="7">
                  <c:v>0.027499999999999997</c:v>
                </c:pt>
                <c:pt idx="8">
                  <c:v>0.013999999999999999</c:v>
                </c:pt>
                <c:pt idx="9">
                  <c:v>0.005500000000000005</c:v>
                </c:pt>
                <c:pt idx="10">
                  <c:v>0.008999999999999994</c:v>
                </c:pt>
                <c:pt idx="11">
                  <c:v>0.010499999999999995</c:v>
                </c:pt>
                <c:pt idx="12">
                  <c:v>0.01999999999999999</c:v>
                </c:pt>
                <c:pt idx="13">
                  <c:v>0.014499999999999999</c:v>
                </c:pt>
                <c:pt idx="14">
                  <c:v>0.007999999999999993</c:v>
                </c:pt>
                <c:pt idx="15">
                  <c:v>0.004500000000000004</c:v>
                </c:pt>
                <c:pt idx="16">
                  <c:v>-0.012999999999999998</c:v>
                </c:pt>
                <c:pt idx="17">
                  <c:v>0.0025000000000000022</c:v>
                </c:pt>
                <c:pt idx="18">
                  <c:v>0.014000000000000012</c:v>
                </c:pt>
                <c:pt idx="19">
                  <c:v>0.009500000000000008</c:v>
                </c:pt>
                <c:pt idx="20">
                  <c:v>-0.03499999999999999</c:v>
                </c:pt>
                <c:pt idx="21">
                  <c:v>-0.0335</c:v>
                </c:pt>
                <c:pt idx="22">
                  <c:v>-0.027999999999999997</c:v>
                </c:pt>
                <c:pt idx="23">
                  <c:v>-0.0215</c:v>
                </c:pt>
                <c:pt idx="24">
                  <c:v>0.0030000000000000027</c:v>
                </c:pt>
                <c:pt idx="25">
                  <c:v>-0.034499999999999996</c:v>
                </c:pt>
                <c:pt idx="26">
                  <c:v>-0.03799999999999999</c:v>
                </c:pt>
                <c:pt idx="27">
                  <c:v>-0.0075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34683988"/>
        <c:axId val="43720437"/>
      </c:lineChart>
      <c:catAx>
        <c:axId val="34683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20437"/>
        <c:crosses val="autoZero"/>
        <c:auto val="1"/>
        <c:lblOffset val="100"/>
        <c:noMultiLvlLbl val="0"/>
      </c:catAx>
      <c:valAx>
        <c:axId val="437204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683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Horizontal and Vertical line based on the collected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'375'!$F$1:$F$29</c:f>
              <c:numCache>
                <c:ptCount val="29"/>
                <c:pt idx="0">
                  <c:v>-0.125</c:v>
                </c:pt>
                <c:pt idx="1">
                  <c:v>-0.128</c:v>
                </c:pt>
                <c:pt idx="2">
                  <c:v>-0.133</c:v>
                </c:pt>
                <c:pt idx="3">
                  <c:v>-0.137</c:v>
                </c:pt>
                <c:pt idx="4">
                  <c:v>-0.158</c:v>
                </c:pt>
                <c:pt idx="5">
                  <c:v>-0.149</c:v>
                </c:pt>
                <c:pt idx="6">
                  <c:v>-0.137</c:v>
                </c:pt>
                <c:pt idx="7">
                  <c:v>-0.123</c:v>
                </c:pt>
                <c:pt idx="8">
                  <c:v>-0.113</c:v>
                </c:pt>
                <c:pt idx="9">
                  <c:v>-0.104</c:v>
                </c:pt>
                <c:pt idx="10">
                  <c:v>-0.1</c:v>
                </c:pt>
                <c:pt idx="11">
                  <c:v>-0.085</c:v>
                </c:pt>
                <c:pt idx="12">
                  <c:v>-0.066</c:v>
                </c:pt>
                <c:pt idx="13">
                  <c:v>-0.049</c:v>
                </c:pt>
                <c:pt idx="14">
                  <c:v>-0.048</c:v>
                </c:pt>
                <c:pt idx="15">
                  <c:v>-0.058</c:v>
                </c:pt>
                <c:pt idx="16">
                  <c:v>-0.045</c:v>
                </c:pt>
                <c:pt idx="17">
                  <c:v>-0.073</c:v>
                </c:pt>
                <c:pt idx="18">
                  <c:v>-0.06</c:v>
                </c:pt>
                <c:pt idx="19">
                  <c:v>-0.084</c:v>
                </c:pt>
                <c:pt idx="20">
                  <c:v>-0.104</c:v>
                </c:pt>
                <c:pt idx="21">
                  <c:v>-0.108</c:v>
                </c:pt>
                <c:pt idx="22">
                  <c:v>-0.113</c:v>
                </c:pt>
                <c:pt idx="23">
                  <c:v>-0.105</c:v>
                </c:pt>
                <c:pt idx="24">
                  <c:v>-0.112</c:v>
                </c:pt>
                <c:pt idx="25">
                  <c:v>-0.108</c:v>
                </c:pt>
                <c:pt idx="26">
                  <c:v>-0.102</c:v>
                </c:pt>
                <c:pt idx="27">
                  <c:v>-0.049</c:v>
                </c:pt>
                <c:pt idx="28">
                  <c:v>-0.035</c:v>
                </c:pt>
              </c:numCache>
            </c:numRef>
          </c:xVal>
          <c:yVal>
            <c:numRef>
              <c:f>'375'!$G$1:$G$29</c:f>
              <c:numCache>
                <c:ptCount val="29"/>
                <c:pt idx="0">
                  <c:v>-0.118</c:v>
                </c:pt>
                <c:pt idx="1">
                  <c:v>-0.113</c:v>
                </c:pt>
                <c:pt idx="2">
                  <c:v>-0.104</c:v>
                </c:pt>
                <c:pt idx="3">
                  <c:v>-0.075</c:v>
                </c:pt>
                <c:pt idx="4">
                  <c:v>-0.043</c:v>
                </c:pt>
                <c:pt idx="5">
                  <c:v>-0.053</c:v>
                </c:pt>
                <c:pt idx="6">
                  <c:v>-0.066</c:v>
                </c:pt>
                <c:pt idx="7">
                  <c:v>-0.073</c:v>
                </c:pt>
                <c:pt idx="8">
                  <c:v>-0.084</c:v>
                </c:pt>
                <c:pt idx="9">
                  <c:v>-0.09</c:v>
                </c:pt>
                <c:pt idx="10">
                  <c:v>-0.084</c:v>
                </c:pt>
                <c:pt idx="11">
                  <c:v>-0.08</c:v>
                </c:pt>
                <c:pt idx="12">
                  <c:v>-0.068</c:v>
                </c:pt>
                <c:pt idx="13">
                  <c:v>-0.071</c:v>
                </c:pt>
                <c:pt idx="14">
                  <c:v>-0.075</c:v>
                </c:pt>
                <c:pt idx="15">
                  <c:v>-0.076</c:v>
                </c:pt>
                <c:pt idx="16">
                  <c:v>-0.091</c:v>
                </c:pt>
                <c:pt idx="17">
                  <c:v>-0.073</c:v>
                </c:pt>
                <c:pt idx="18">
                  <c:v>-0.059</c:v>
                </c:pt>
                <c:pt idx="19">
                  <c:v>-0.061</c:v>
                </c:pt>
                <c:pt idx="20">
                  <c:v>-0.103</c:v>
                </c:pt>
                <c:pt idx="21">
                  <c:v>-0.099</c:v>
                </c:pt>
                <c:pt idx="22">
                  <c:v>-0.091</c:v>
                </c:pt>
                <c:pt idx="23">
                  <c:v>-0.082</c:v>
                </c:pt>
                <c:pt idx="24">
                  <c:v>-0.055</c:v>
                </c:pt>
                <c:pt idx="25">
                  <c:v>-0.09</c:v>
                </c:pt>
                <c:pt idx="26">
                  <c:v>-0.091</c:v>
                </c:pt>
                <c:pt idx="27">
                  <c:v>-0.058</c:v>
                </c:pt>
                <c:pt idx="28">
                  <c:v>-0.048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'375'!$E$1:$E$29</c:f>
              <c:numCache>
                <c:ptCount val="29"/>
                <c:pt idx="0">
                  <c:v>1.677</c:v>
                </c:pt>
                <c:pt idx="1">
                  <c:v>1.677</c:v>
                </c:pt>
                <c:pt idx="2">
                  <c:v>1.677</c:v>
                </c:pt>
                <c:pt idx="3">
                  <c:v>1.677</c:v>
                </c:pt>
                <c:pt idx="4">
                  <c:v>1.677</c:v>
                </c:pt>
                <c:pt idx="5">
                  <c:v>1.677</c:v>
                </c:pt>
                <c:pt idx="6">
                  <c:v>1.677</c:v>
                </c:pt>
                <c:pt idx="7">
                  <c:v>1.677</c:v>
                </c:pt>
                <c:pt idx="8">
                  <c:v>1.677</c:v>
                </c:pt>
                <c:pt idx="9">
                  <c:v>1.677</c:v>
                </c:pt>
                <c:pt idx="10">
                  <c:v>1.677</c:v>
                </c:pt>
                <c:pt idx="11">
                  <c:v>1.677</c:v>
                </c:pt>
                <c:pt idx="12">
                  <c:v>1.677</c:v>
                </c:pt>
                <c:pt idx="13">
                  <c:v>1.677</c:v>
                </c:pt>
                <c:pt idx="14">
                  <c:v>1.677</c:v>
                </c:pt>
                <c:pt idx="15">
                  <c:v>1.677</c:v>
                </c:pt>
                <c:pt idx="16">
                  <c:v>1.677</c:v>
                </c:pt>
                <c:pt idx="17">
                  <c:v>1.677</c:v>
                </c:pt>
                <c:pt idx="18">
                  <c:v>1.677</c:v>
                </c:pt>
                <c:pt idx="19">
                  <c:v>1.677</c:v>
                </c:pt>
                <c:pt idx="20">
                  <c:v>1.677</c:v>
                </c:pt>
                <c:pt idx="21">
                  <c:v>1.677</c:v>
                </c:pt>
                <c:pt idx="22">
                  <c:v>1.677</c:v>
                </c:pt>
                <c:pt idx="23">
                  <c:v>1.677</c:v>
                </c:pt>
                <c:pt idx="24">
                  <c:v>1.677</c:v>
                </c:pt>
                <c:pt idx="25">
                  <c:v>1.677</c:v>
                </c:pt>
                <c:pt idx="26">
                  <c:v>1.677</c:v>
                </c:pt>
                <c:pt idx="27">
                  <c:v>1.677</c:v>
                </c:pt>
                <c:pt idx="28">
                  <c:v>1.677</c:v>
                </c:pt>
              </c:numCache>
            </c:numRef>
          </c:xVal>
          <c:yVal>
            <c:numRef>
              <c:f>'375'!$F$1:$F$29</c:f>
              <c:numCache>
                <c:ptCount val="29"/>
                <c:pt idx="0">
                  <c:v>-0.125</c:v>
                </c:pt>
                <c:pt idx="1">
                  <c:v>-0.128</c:v>
                </c:pt>
                <c:pt idx="2">
                  <c:v>-0.133</c:v>
                </c:pt>
                <c:pt idx="3">
                  <c:v>-0.137</c:v>
                </c:pt>
                <c:pt idx="4">
                  <c:v>-0.158</c:v>
                </c:pt>
                <c:pt idx="5">
                  <c:v>-0.149</c:v>
                </c:pt>
                <c:pt idx="6">
                  <c:v>-0.137</c:v>
                </c:pt>
                <c:pt idx="7">
                  <c:v>-0.123</c:v>
                </c:pt>
                <c:pt idx="8">
                  <c:v>-0.113</c:v>
                </c:pt>
                <c:pt idx="9">
                  <c:v>-0.104</c:v>
                </c:pt>
                <c:pt idx="10">
                  <c:v>-0.1</c:v>
                </c:pt>
                <c:pt idx="11">
                  <c:v>-0.085</c:v>
                </c:pt>
                <c:pt idx="12">
                  <c:v>-0.066</c:v>
                </c:pt>
                <c:pt idx="13">
                  <c:v>-0.049</c:v>
                </c:pt>
                <c:pt idx="14">
                  <c:v>-0.048</c:v>
                </c:pt>
                <c:pt idx="15">
                  <c:v>-0.058</c:v>
                </c:pt>
                <c:pt idx="16">
                  <c:v>-0.045</c:v>
                </c:pt>
                <c:pt idx="17">
                  <c:v>-0.073</c:v>
                </c:pt>
                <c:pt idx="18">
                  <c:v>-0.06</c:v>
                </c:pt>
                <c:pt idx="19">
                  <c:v>-0.084</c:v>
                </c:pt>
                <c:pt idx="20">
                  <c:v>-0.104</c:v>
                </c:pt>
                <c:pt idx="21">
                  <c:v>-0.108</c:v>
                </c:pt>
                <c:pt idx="22">
                  <c:v>-0.113</c:v>
                </c:pt>
                <c:pt idx="23">
                  <c:v>-0.105</c:v>
                </c:pt>
                <c:pt idx="24">
                  <c:v>-0.112</c:v>
                </c:pt>
                <c:pt idx="25">
                  <c:v>-0.108</c:v>
                </c:pt>
                <c:pt idx="26">
                  <c:v>-0.102</c:v>
                </c:pt>
                <c:pt idx="27">
                  <c:v>-0.049</c:v>
                </c:pt>
                <c:pt idx="28">
                  <c:v>-0.035</c:v>
                </c:pt>
              </c:numCache>
            </c:numRef>
          </c:yVal>
          <c:smooth val="1"/>
        </c:ser>
        <c:axId val="57939614"/>
        <c:axId val="51694479"/>
      </c:scatterChart>
      <c:valAx>
        <c:axId val="57939614"/>
        <c:scaling>
          <c:orientation val="minMax"/>
          <c:max val="0.45"/>
          <c:min val="-0.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Horizontal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94479"/>
        <c:crosses val="autoZero"/>
        <c:crossBetween val="midCat"/>
        <c:dispUnits/>
      </c:valAx>
      <c:valAx>
        <c:axId val="51694479"/>
        <c:scaling>
          <c:orientation val="minMax"/>
          <c:max val="0.45"/>
          <c:min val="-0.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Vertical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9396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Horizontal and Vertical line based on the zeroed values</a:t>
            </a:r>
          </a:p>
        </c:rich>
      </c:tx>
      <c:layout>
        <c:manualLayout>
          <c:xMode val="factor"/>
          <c:yMode val="factor"/>
          <c:x val="0.024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7375"/>
          <c:w val="0.88475"/>
          <c:h val="0.73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'375'!$L$1:$L$29</c:f>
              <c:numCache>
                <c:ptCount val="29"/>
                <c:pt idx="0">
                  <c:v>0</c:v>
                </c:pt>
                <c:pt idx="1">
                  <c:v>-0.006214285714285714</c:v>
                </c:pt>
                <c:pt idx="2">
                  <c:v>-0.01442857142857143</c:v>
                </c:pt>
                <c:pt idx="3">
                  <c:v>-0.021642857142857158</c:v>
                </c:pt>
                <c:pt idx="4">
                  <c:v>-0.04585714285714286</c:v>
                </c:pt>
                <c:pt idx="5">
                  <c:v>-0.04007142857142856</c:v>
                </c:pt>
                <c:pt idx="6">
                  <c:v>-0.03128571428571429</c:v>
                </c:pt>
                <c:pt idx="7">
                  <c:v>-0.02049999999999999</c:v>
                </c:pt>
                <c:pt idx="8">
                  <c:v>-0.01371428571428572</c:v>
                </c:pt>
                <c:pt idx="9">
                  <c:v>-0.007928571428571424</c:v>
                </c:pt>
                <c:pt idx="10">
                  <c:v>-0.007142857142857145</c:v>
                </c:pt>
                <c:pt idx="11">
                  <c:v>0.004642857142857129</c:v>
                </c:pt>
                <c:pt idx="12">
                  <c:v>0.020428571428571435</c:v>
                </c:pt>
                <c:pt idx="13">
                  <c:v>0.03421428571428571</c:v>
                </c:pt>
                <c:pt idx="14">
                  <c:v>0.032</c:v>
                </c:pt>
                <c:pt idx="15">
                  <c:v>0.018785714285714288</c:v>
                </c:pt>
                <c:pt idx="16">
                  <c:v>0.028571428571428567</c:v>
                </c:pt>
                <c:pt idx="17">
                  <c:v>-0.0026428571428571274</c:v>
                </c:pt>
                <c:pt idx="18">
                  <c:v>0.007142857142857145</c:v>
                </c:pt>
                <c:pt idx="19">
                  <c:v>-0.020071428571428573</c:v>
                </c:pt>
                <c:pt idx="20">
                  <c:v>-0.043285714285714275</c:v>
                </c:pt>
                <c:pt idx="21">
                  <c:v>-0.0505</c:v>
                </c:pt>
                <c:pt idx="22">
                  <c:v>-0.05871428571428572</c:v>
                </c:pt>
                <c:pt idx="23">
                  <c:v>-0.05392857142857142</c:v>
                </c:pt>
                <c:pt idx="24">
                  <c:v>-0.06414285714285714</c:v>
                </c:pt>
                <c:pt idx="25">
                  <c:v>-0.06335714285714285</c:v>
                </c:pt>
                <c:pt idx="26">
                  <c:v>-0.06057142857142857</c:v>
                </c:pt>
                <c:pt idx="27">
                  <c:v>-0.010785714285714287</c:v>
                </c:pt>
                <c:pt idx="28">
                  <c:v>0</c:v>
                </c:pt>
              </c:numCache>
            </c:numRef>
          </c:xVal>
          <c:yVal>
            <c:numRef>
              <c:f>'375'!$N$1:$N$29</c:f>
              <c:numCache>
                <c:ptCount val="29"/>
                <c:pt idx="0">
                  <c:v>0</c:v>
                </c:pt>
                <c:pt idx="1">
                  <c:v>0.0024999999999999883</c:v>
                </c:pt>
                <c:pt idx="2">
                  <c:v>0.008999999999999994</c:v>
                </c:pt>
                <c:pt idx="3">
                  <c:v>0.035500000000000004</c:v>
                </c:pt>
                <c:pt idx="4">
                  <c:v>0.065</c:v>
                </c:pt>
                <c:pt idx="5">
                  <c:v>0.0525</c:v>
                </c:pt>
                <c:pt idx="6">
                  <c:v>0.03699999999999999</c:v>
                </c:pt>
                <c:pt idx="7">
                  <c:v>0.027499999999999997</c:v>
                </c:pt>
                <c:pt idx="8">
                  <c:v>0.013999999999999999</c:v>
                </c:pt>
                <c:pt idx="9">
                  <c:v>0.005500000000000005</c:v>
                </c:pt>
                <c:pt idx="10">
                  <c:v>0.008999999999999994</c:v>
                </c:pt>
                <c:pt idx="11">
                  <c:v>0.010499999999999995</c:v>
                </c:pt>
                <c:pt idx="12">
                  <c:v>0.01999999999999999</c:v>
                </c:pt>
                <c:pt idx="13">
                  <c:v>0.014499999999999999</c:v>
                </c:pt>
                <c:pt idx="14">
                  <c:v>0.007999999999999993</c:v>
                </c:pt>
                <c:pt idx="15">
                  <c:v>0.004500000000000004</c:v>
                </c:pt>
                <c:pt idx="16">
                  <c:v>-0.012999999999999998</c:v>
                </c:pt>
                <c:pt idx="17">
                  <c:v>0.0025000000000000022</c:v>
                </c:pt>
                <c:pt idx="18">
                  <c:v>0.014000000000000012</c:v>
                </c:pt>
                <c:pt idx="19">
                  <c:v>0.009500000000000008</c:v>
                </c:pt>
                <c:pt idx="20">
                  <c:v>-0.03499999999999999</c:v>
                </c:pt>
                <c:pt idx="21">
                  <c:v>-0.0335</c:v>
                </c:pt>
                <c:pt idx="22">
                  <c:v>-0.027999999999999997</c:v>
                </c:pt>
                <c:pt idx="23">
                  <c:v>-0.0215</c:v>
                </c:pt>
                <c:pt idx="24">
                  <c:v>0.0030000000000000027</c:v>
                </c:pt>
                <c:pt idx="25">
                  <c:v>-0.034499999999999996</c:v>
                </c:pt>
                <c:pt idx="26">
                  <c:v>-0.03799999999999999</c:v>
                </c:pt>
                <c:pt idx="27">
                  <c:v>-0.0075</c:v>
                </c:pt>
                <c:pt idx="28">
                  <c:v>0</c:v>
                </c:pt>
              </c:numCache>
            </c:numRef>
          </c:yVal>
          <c:smooth val="1"/>
        </c:ser>
        <c:axId val="62597128"/>
        <c:axId val="26503241"/>
      </c:scatterChart>
      <c:valAx>
        <c:axId val="62597128"/>
        <c:scaling>
          <c:orientation val="minMax"/>
          <c:max val="0.45"/>
          <c:min val="-0.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Horizontal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503241"/>
        <c:crosses val="autoZero"/>
        <c:crossBetween val="midCat"/>
        <c:dispUnits/>
      </c:valAx>
      <c:valAx>
        <c:axId val="26503241"/>
        <c:scaling>
          <c:orientation val="minMax"/>
          <c:max val="0.45"/>
          <c:min val="-0.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Vertical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971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actual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horizontal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'765'!$F$1:$F$29</c:f>
              <c:numCache>
                <c:ptCount val="29"/>
                <c:pt idx="0">
                  <c:v>-0.113</c:v>
                </c:pt>
                <c:pt idx="1">
                  <c:v>-0.152</c:v>
                </c:pt>
                <c:pt idx="2">
                  <c:v>-0.186</c:v>
                </c:pt>
                <c:pt idx="3">
                  <c:v>-0.208</c:v>
                </c:pt>
                <c:pt idx="4">
                  <c:v>-0.224</c:v>
                </c:pt>
                <c:pt idx="5">
                  <c:v>-0.242</c:v>
                </c:pt>
                <c:pt idx="6">
                  <c:v>-0.276</c:v>
                </c:pt>
                <c:pt idx="7">
                  <c:v>-0.246</c:v>
                </c:pt>
                <c:pt idx="8">
                  <c:v>-0.215</c:v>
                </c:pt>
                <c:pt idx="9">
                  <c:v>-0.136</c:v>
                </c:pt>
                <c:pt idx="10">
                  <c:v>-0.071</c:v>
                </c:pt>
                <c:pt idx="11">
                  <c:v>-0.049</c:v>
                </c:pt>
                <c:pt idx="12">
                  <c:v>-0.032</c:v>
                </c:pt>
                <c:pt idx="13">
                  <c:v>-0.067</c:v>
                </c:pt>
                <c:pt idx="14">
                  <c:v>-0.098</c:v>
                </c:pt>
                <c:pt idx="15">
                  <c:v>-0.114</c:v>
                </c:pt>
                <c:pt idx="16">
                  <c:v>-0.128</c:v>
                </c:pt>
                <c:pt idx="17">
                  <c:v>-0.135</c:v>
                </c:pt>
                <c:pt idx="18">
                  <c:v>-0.142</c:v>
                </c:pt>
                <c:pt idx="19">
                  <c:v>-0.153</c:v>
                </c:pt>
                <c:pt idx="20">
                  <c:v>-0.183</c:v>
                </c:pt>
                <c:pt idx="21">
                  <c:v>-0.173</c:v>
                </c:pt>
                <c:pt idx="22">
                  <c:v>-0.129</c:v>
                </c:pt>
                <c:pt idx="23">
                  <c:v>-0.106</c:v>
                </c:pt>
                <c:pt idx="24">
                  <c:v>-0.061</c:v>
                </c:pt>
                <c:pt idx="25">
                  <c:v>-0.056</c:v>
                </c:pt>
                <c:pt idx="26">
                  <c:v>-0.059</c:v>
                </c:pt>
                <c:pt idx="27">
                  <c:v>-0.054</c:v>
                </c:pt>
                <c:pt idx="28">
                  <c:v>-0.03</c:v>
                </c:pt>
              </c:numCache>
            </c:numRef>
          </c:val>
          <c:smooth val="0"/>
        </c:ser>
        <c:ser>
          <c:idx val="1"/>
          <c:order val="1"/>
          <c:tx>
            <c:v>vertical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'765'!$G$1:$G$29</c:f>
              <c:numCache>
                <c:ptCount val="29"/>
                <c:pt idx="0">
                  <c:v>-0.106</c:v>
                </c:pt>
                <c:pt idx="1">
                  <c:v>-0.125</c:v>
                </c:pt>
                <c:pt idx="2">
                  <c:v>-0.126</c:v>
                </c:pt>
                <c:pt idx="3">
                  <c:v>-0.108</c:v>
                </c:pt>
                <c:pt idx="4">
                  <c:v>-0.1</c:v>
                </c:pt>
                <c:pt idx="5">
                  <c:v>-0.077</c:v>
                </c:pt>
                <c:pt idx="6">
                  <c:v>-0.051</c:v>
                </c:pt>
                <c:pt idx="7">
                  <c:v>-0.033</c:v>
                </c:pt>
                <c:pt idx="8">
                  <c:v>-0.038</c:v>
                </c:pt>
                <c:pt idx="9">
                  <c:v>-0.065</c:v>
                </c:pt>
                <c:pt idx="10">
                  <c:v>-0.066</c:v>
                </c:pt>
                <c:pt idx="11">
                  <c:v>-0.044</c:v>
                </c:pt>
                <c:pt idx="12">
                  <c:v>-0.052</c:v>
                </c:pt>
                <c:pt idx="13">
                  <c:v>-0.077</c:v>
                </c:pt>
                <c:pt idx="14">
                  <c:v>-0.093</c:v>
                </c:pt>
                <c:pt idx="15">
                  <c:v>-0.091</c:v>
                </c:pt>
                <c:pt idx="16">
                  <c:v>-0.082</c:v>
                </c:pt>
                <c:pt idx="17">
                  <c:v>-0.055</c:v>
                </c:pt>
                <c:pt idx="18">
                  <c:v>-0.027</c:v>
                </c:pt>
                <c:pt idx="19">
                  <c:v>0.033</c:v>
                </c:pt>
                <c:pt idx="20">
                  <c:v>0.084</c:v>
                </c:pt>
                <c:pt idx="21">
                  <c:v>0.041</c:v>
                </c:pt>
                <c:pt idx="22">
                  <c:v>-0.018</c:v>
                </c:pt>
                <c:pt idx="23">
                  <c:v>-0.04</c:v>
                </c:pt>
                <c:pt idx="24">
                  <c:v>-0.024</c:v>
                </c:pt>
                <c:pt idx="25">
                  <c:v>0.012</c:v>
                </c:pt>
                <c:pt idx="26">
                  <c:v>-0.002</c:v>
                </c:pt>
                <c:pt idx="27">
                  <c:v>-0.029</c:v>
                </c:pt>
                <c:pt idx="28">
                  <c:v>-0.029</c:v>
                </c:pt>
              </c:numCache>
            </c:numRef>
          </c:val>
          <c:smooth val="0"/>
        </c:ser>
        <c:ser>
          <c:idx val="2"/>
          <c:order val="2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'765'!$H$1:$H$29</c:f>
              <c:numCache>
                <c:ptCount val="29"/>
                <c:pt idx="0">
                  <c:v>0.15493547043850223</c:v>
                </c:pt>
                <c:pt idx="1">
                  <c:v>0.19679684956827942</c:v>
                </c:pt>
                <c:pt idx="2">
                  <c:v>0.22465974272218867</c:v>
                </c:pt>
                <c:pt idx="3">
                  <c:v>0.23436723320464403</c:v>
                </c:pt>
                <c:pt idx="4">
                  <c:v>0.24530796970339142</c:v>
                </c:pt>
                <c:pt idx="5">
                  <c:v>0.2539547203735343</c:v>
                </c:pt>
                <c:pt idx="6">
                  <c:v>0.28067240690883744</c:v>
                </c:pt>
                <c:pt idx="7">
                  <c:v>0.24820354550247667</c:v>
                </c:pt>
                <c:pt idx="8">
                  <c:v>0.2183323155192561</c:v>
                </c:pt>
                <c:pt idx="9">
                  <c:v>0.1507348665704123</c:v>
                </c:pt>
                <c:pt idx="10">
                  <c:v>0.09693812459502195</c:v>
                </c:pt>
                <c:pt idx="11">
                  <c:v>0.06585590330410783</c:v>
                </c:pt>
                <c:pt idx="12">
                  <c:v>0.06105735008989499</c:v>
                </c:pt>
                <c:pt idx="13">
                  <c:v>0.10206860437960343</c:v>
                </c:pt>
                <c:pt idx="14">
                  <c:v>0.1351036639029453</c:v>
                </c:pt>
                <c:pt idx="15">
                  <c:v>0.1458663772087317</c:v>
                </c:pt>
                <c:pt idx="16">
                  <c:v>0.15201315732527892</c:v>
                </c:pt>
                <c:pt idx="17">
                  <c:v>0.14577379737113252</c:v>
                </c:pt>
                <c:pt idx="18">
                  <c:v>0.1445441109142811</c:v>
                </c:pt>
                <c:pt idx="19">
                  <c:v>0.156518369528947</c:v>
                </c:pt>
                <c:pt idx="20">
                  <c:v>0.201357890334598</c:v>
                </c:pt>
                <c:pt idx="21">
                  <c:v>0.177792013318934</c:v>
                </c:pt>
                <c:pt idx="22">
                  <c:v>0.13024976007655445</c:v>
                </c:pt>
                <c:pt idx="23">
                  <c:v>0.11329607230614837</c:v>
                </c:pt>
                <c:pt idx="24">
                  <c:v>0.06555150646628954</c:v>
                </c:pt>
                <c:pt idx="25">
                  <c:v>0.05727128425310542</c:v>
                </c:pt>
                <c:pt idx="26">
                  <c:v>0.059033888572581766</c:v>
                </c:pt>
                <c:pt idx="27">
                  <c:v>0.061294371682887816</c:v>
                </c:pt>
                <c:pt idx="28">
                  <c:v>0.04172529209005013</c:v>
                </c:pt>
              </c:numCache>
            </c:numRef>
          </c:val>
          <c:smooth val="0"/>
        </c:ser>
        <c:ser>
          <c:idx val="3"/>
          <c:order val="3"/>
          <c:tx>
            <c:v>end pt 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'765'!$I$1:$I$29</c:f>
              <c:numCache>
                <c:ptCount val="29"/>
                <c:pt idx="0">
                  <c:v>0.15493547043850223</c:v>
                </c:pt>
                <c:pt idx="1">
                  <c:v>0.15089224978320037</c:v>
                </c:pt>
                <c:pt idx="2">
                  <c:v>0.14684902912789852</c:v>
                </c:pt>
                <c:pt idx="3">
                  <c:v>0.14280580847259663</c:v>
                </c:pt>
                <c:pt idx="4">
                  <c:v>0.13876258781729478</c:v>
                </c:pt>
                <c:pt idx="5">
                  <c:v>0.13471936716199293</c:v>
                </c:pt>
                <c:pt idx="6">
                  <c:v>0.13067614650669107</c:v>
                </c:pt>
                <c:pt idx="7">
                  <c:v>0.1266329258513892</c:v>
                </c:pt>
                <c:pt idx="8">
                  <c:v>0.12258970519608733</c:v>
                </c:pt>
                <c:pt idx="9">
                  <c:v>0.11854648454078548</c:v>
                </c:pt>
                <c:pt idx="10">
                  <c:v>0.11450326388548362</c:v>
                </c:pt>
                <c:pt idx="11">
                  <c:v>0.11046004323018176</c:v>
                </c:pt>
                <c:pt idx="12">
                  <c:v>0.1064168225748799</c:v>
                </c:pt>
                <c:pt idx="13">
                  <c:v>0.10237360191957803</c:v>
                </c:pt>
                <c:pt idx="14">
                  <c:v>0.09833038126427618</c:v>
                </c:pt>
                <c:pt idx="15">
                  <c:v>0.09428716060897432</c:v>
                </c:pt>
                <c:pt idx="16">
                  <c:v>0.09024393995367246</c:v>
                </c:pt>
                <c:pt idx="17">
                  <c:v>0.0862007192983706</c:v>
                </c:pt>
                <c:pt idx="18">
                  <c:v>0.08215749864306873</c:v>
                </c:pt>
                <c:pt idx="19">
                  <c:v>0.07811427798776688</c:v>
                </c:pt>
                <c:pt idx="20">
                  <c:v>0.07407105733246501</c:v>
                </c:pt>
                <c:pt idx="21">
                  <c:v>0.07002783667716315</c:v>
                </c:pt>
                <c:pt idx="22">
                  <c:v>0.06598461602186129</c:v>
                </c:pt>
                <c:pt idx="23">
                  <c:v>0.06194139536655943</c:v>
                </c:pt>
                <c:pt idx="24">
                  <c:v>0.05789817471125758</c:v>
                </c:pt>
                <c:pt idx="25">
                  <c:v>0.05385495405595571</c:v>
                </c:pt>
                <c:pt idx="26">
                  <c:v>0.049811733400653854</c:v>
                </c:pt>
                <c:pt idx="27">
                  <c:v>0.045768512745351986</c:v>
                </c:pt>
                <c:pt idx="28">
                  <c:v>0.04172529209005013</c:v>
                </c:pt>
              </c:numCache>
            </c:numRef>
          </c:val>
          <c:smooth val="0"/>
        </c:ser>
        <c:ser>
          <c:idx val="4"/>
          <c:order val="4"/>
          <c:tx>
            <c:v>end pt 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'765'!$K$1:$K$29</c:f>
              <c:numCache>
                <c:ptCount val="29"/>
                <c:pt idx="0">
                  <c:v>-0.113</c:v>
                </c:pt>
                <c:pt idx="1">
                  <c:v>-0.11003571428571429</c:v>
                </c:pt>
                <c:pt idx="2">
                  <c:v>-0.10707142857142857</c:v>
                </c:pt>
                <c:pt idx="3">
                  <c:v>-0.10410714285714286</c:v>
                </c:pt>
                <c:pt idx="4">
                  <c:v>-0.10114285714285715</c:v>
                </c:pt>
                <c:pt idx="5">
                  <c:v>-0.09817857142857143</c:v>
                </c:pt>
                <c:pt idx="6">
                  <c:v>-0.09521428571428572</c:v>
                </c:pt>
                <c:pt idx="7">
                  <c:v>-0.09225</c:v>
                </c:pt>
                <c:pt idx="8">
                  <c:v>-0.08928571428571429</c:v>
                </c:pt>
                <c:pt idx="9">
                  <c:v>-0.08632142857142858</c:v>
                </c:pt>
                <c:pt idx="10">
                  <c:v>-0.08335714285714285</c:v>
                </c:pt>
                <c:pt idx="11">
                  <c:v>-0.08039285714285714</c:v>
                </c:pt>
                <c:pt idx="12">
                  <c:v>-0.07742857142857143</c:v>
                </c:pt>
                <c:pt idx="13">
                  <c:v>-0.07446428571428572</c:v>
                </c:pt>
                <c:pt idx="14">
                  <c:v>-0.07150000000000001</c:v>
                </c:pt>
                <c:pt idx="15">
                  <c:v>-0.06853571428571428</c:v>
                </c:pt>
                <c:pt idx="16">
                  <c:v>-0.06557142857142857</c:v>
                </c:pt>
                <c:pt idx="17">
                  <c:v>-0.06260714285714286</c:v>
                </c:pt>
                <c:pt idx="18">
                  <c:v>-0.05964285714285714</c:v>
                </c:pt>
                <c:pt idx="19">
                  <c:v>-0.056678571428571425</c:v>
                </c:pt>
                <c:pt idx="20">
                  <c:v>-0.053714285714285714</c:v>
                </c:pt>
                <c:pt idx="21">
                  <c:v>-0.05075</c:v>
                </c:pt>
                <c:pt idx="22">
                  <c:v>-0.04778571428571428</c:v>
                </c:pt>
                <c:pt idx="23">
                  <c:v>-0.04482142857142857</c:v>
                </c:pt>
                <c:pt idx="24">
                  <c:v>-0.04185714285714286</c:v>
                </c:pt>
                <c:pt idx="25">
                  <c:v>-0.038892857142857146</c:v>
                </c:pt>
                <c:pt idx="26">
                  <c:v>-0.035928571428571435</c:v>
                </c:pt>
                <c:pt idx="27">
                  <c:v>-0.03296428571428571</c:v>
                </c:pt>
                <c:pt idx="28">
                  <c:v>-0.03</c:v>
                </c:pt>
              </c:numCache>
            </c:numRef>
          </c:val>
          <c:smooth val="0"/>
        </c:ser>
        <c:ser>
          <c:idx val="5"/>
          <c:order val="5"/>
          <c:tx>
            <c:v>end pt 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'765'!$M$1:$M$29</c:f>
              <c:numCache>
                <c:ptCount val="29"/>
                <c:pt idx="0">
                  <c:v>-0.106</c:v>
                </c:pt>
                <c:pt idx="1">
                  <c:v>-0.10325</c:v>
                </c:pt>
                <c:pt idx="2">
                  <c:v>-0.10049999999999999</c:v>
                </c:pt>
                <c:pt idx="3">
                  <c:v>-0.09775</c:v>
                </c:pt>
                <c:pt idx="4">
                  <c:v>-0.095</c:v>
                </c:pt>
                <c:pt idx="5">
                  <c:v>-0.09225</c:v>
                </c:pt>
                <c:pt idx="6">
                  <c:v>-0.0895</c:v>
                </c:pt>
                <c:pt idx="7">
                  <c:v>-0.08675</c:v>
                </c:pt>
                <c:pt idx="8">
                  <c:v>-0.08399999999999999</c:v>
                </c:pt>
                <c:pt idx="9">
                  <c:v>-0.08125</c:v>
                </c:pt>
                <c:pt idx="10">
                  <c:v>-0.0785</c:v>
                </c:pt>
                <c:pt idx="11">
                  <c:v>-0.07575</c:v>
                </c:pt>
                <c:pt idx="12">
                  <c:v>-0.073</c:v>
                </c:pt>
                <c:pt idx="13">
                  <c:v>-0.07025</c:v>
                </c:pt>
                <c:pt idx="14">
                  <c:v>-0.0675</c:v>
                </c:pt>
                <c:pt idx="15">
                  <c:v>-0.06475</c:v>
                </c:pt>
                <c:pt idx="16">
                  <c:v>-0.062</c:v>
                </c:pt>
                <c:pt idx="17">
                  <c:v>-0.05925</c:v>
                </c:pt>
                <c:pt idx="18">
                  <c:v>-0.0565</c:v>
                </c:pt>
                <c:pt idx="19">
                  <c:v>-0.05375</c:v>
                </c:pt>
                <c:pt idx="20">
                  <c:v>-0.051000000000000004</c:v>
                </c:pt>
                <c:pt idx="21">
                  <c:v>-0.04825</c:v>
                </c:pt>
                <c:pt idx="22">
                  <c:v>-0.0455</c:v>
                </c:pt>
                <c:pt idx="23">
                  <c:v>-0.042749999999999996</c:v>
                </c:pt>
                <c:pt idx="24">
                  <c:v>-0.039999999999999994</c:v>
                </c:pt>
                <c:pt idx="25">
                  <c:v>-0.037250000000000005</c:v>
                </c:pt>
                <c:pt idx="26">
                  <c:v>-0.0345</c:v>
                </c:pt>
                <c:pt idx="27">
                  <c:v>-0.03175</c:v>
                </c:pt>
                <c:pt idx="28">
                  <c:v>-0.028999999999999998</c:v>
                </c:pt>
              </c:numCache>
            </c:numRef>
          </c:val>
          <c:smooth val="0"/>
        </c:ser>
        <c:marker val="1"/>
        <c:axId val="37202578"/>
        <c:axId val="66387747"/>
      </c:lineChart>
      <c:catAx>
        <c:axId val="37202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87747"/>
        <c:crosses val="autoZero"/>
        <c:auto val="1"/>
        <c:lblOffset val="100"/>
        <c:noMultiLvlLbl val="0"/>
      </c:catAx>
      <c:valAx>
        <c:axId val="663877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02578"/>
        <c:crossesAt val="1"/>
        <c:crossBetween val="between"/>
        <c:dispUnits/>
        <c:majorUnit val="0.0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deviation from theortical line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radius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'765'!$J$1:$J$29</c:f>
              <c:numCache>
                <c:ptCount val="29"/>
                <c:pt idx="0">
                  <c:v>0</c:v>
                </c:pt>
                <c:pt idx="1">
                  <c:v>0.04590459978507905</c:v>
                </c:pt>
                <c:pt idx="2">
                  <c:v>0.07781071359429015</c:v>
                </c:pt>
                <c:pt idx="3">
                  <c:v>0.0915614247320474</c:v>
                </c:pt>
                <c:pt idx="4">
                  <c:v>0.10654538188609664</c:v>
                </c:pt>
                <c:pt idx="5">
                  <c:v>0.11923535321154136</c:v>
                </c:pt>
                <c:pt idx="6">
                  <c:v>0.14999626040214636</c:v>
                </c:pt>
                <c:pt idx="7">
                  <c:v>0.12157061965108748</c:v>
                </c:pt>
                <c:pt idx="8">
                  <c:v>0.09574261032316878</c:v>
                </c:pt>
                <c:pt idx="9">
                  <c:v>0.032188382029626816</c:v>
                </c:pt>
                <c:pt idx="10">
                  <c:v>-0.017565139290461676</c:v>
                </c:pt>
                <c:pt idx="11">
                  <c:v>-0.04460413992607393</c:v>
                </c:pt>
                <c:pt idx="12">
                  <c:v>-0.04535947248498491</c:v>
                </c:pt>
                <c:pt idx="13">
                  <c:v>-0.000304997539974608</c:v>
                </c:pt>
                <c:pt idx="14">
                  <c:v>0.03677328263866911</c:v>
                </c:pt>
                <c:pt idx="15">
                  <c:v>0.051579216599757366</c:v>
                </c:pt>
                <c:pt idx="16">
                  <c:v>0.06176921737160647</c:v>
                </c:pt>
                <c:pt idx="17">
                  <c:v>0.05957307807276192</c:v>
                </c:pt>
                <c:pt idx="18">
                  <c:v>0.062386612271212366</c:v>
                </c:pt>
                <c:pt idx="19">
                  <c:v>0.07840409154118011</c:v>
                </c:pt>
                <c:pt idx="20">
                  <c:v>0.127286833002133</c:v>
                </c:pt>
                <c:pt idx="21">
                  <c:v>0.10776417664177083</c:v>
                </c:pt>
                <c:pt idx="22">
                  <c:v>0.06426514405469316</c:v>
                </c:pt>
                <c:pt idx="23">
                  <c:v>0.051354676939588936</c:v>
                </c:pt>
                <c:pt idx="24">
                  <c:v>0.007653331755031967</c:v>
                </c:pt>
                <c:pt idx="25">
                  <c:v>0.0034163301971497084</c:v>
                </c:pt>
                <c:pt idx="26">
                  <c:v>0.009222155171927912</c:v>
                </c:pt>
                <c:pt idx="27">
                  <c:v>0.01552585893753583</c:v>
                </c:pt>
                <c:pt idx="2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h endpts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'765'!$L$1:$L$29</c:f>
              <c:numCache>
                <c:ptCount val="29"/>
                <c:pt idx="0">
                  <c:v>0</c:v>
                </c:pt>
                <c:pt idx="1">
                  <c:v>-0.041964285714285704</c:v>
                </c:pt>
                <c:pt idx="2">
                  <c:v>-0.07892857142857143</c:v>
                </c:pt>
                <c:pt idx="3">
                  <c:v>-0.10389285714285713</c:v>
                </c:pt>
                <c:pt idx="4">
                  <c:v>-0.12285714285714286</c:v>
                </c:pt>
                <c:pt idx="5">
                  <c:v>-0.14382142857142854</c:v>
                </c:pt>
                <c:pt idx="6">
                  <c:v>-0.1807857142857143</c:v>
                </c:pt>
                <c:pt idx="7">
                  <c:v>-0.15375</c:v>
                </c:pt>
                <c:pt idx="8">
                  <c:v>-0.12571428571428572</c:v>
                </c:pt>
                <c:pt idx="9">
                  <c:v>-0.04967857142857143</c:v>
                </c:pt>
                <c:pt idx="10">
                  <c:v>0.012357142857142858</c:v>
                </c:pt>
                <c:pt idx="11">
                  <c:v>0.03139285714285714</c:v>
                </c:pt>
                <c:pt idx="12">
                  <c:v>0.04542857142857143</c:v>
                </c:pt>
                <c:pt idx="13">
                  <c:v>0.007464285714285715</c:v>
                </c:pt>
                <c:pt idx="14">
                  <c:v>-0.026499999999999996</c:v>
                </c:pt>
                <c:pt idx="15">
                  <c:v>-0.04546428571428572</c:v>
                </c:pt>
                <c:pt idx="16">
                  <c:v>-0.06242857142857143</c:v>
                </c:pt>
                <c:pt idx="17">
                  <c:v>-0.07239285714285715</c:v>
                </c:pt>
                <c:pt idx="18">
                  <c:v>-0.08235714285714285</c:v>
                </c:pt>
                <c:pt idx="19">
                  <c:v>-0.09632142857142857</c:v>
                </c:pt>
                <c:pt idx="20">
                  <c:v>-0.12928571428571428</c:v>
                </c:pt>
                <c:pt idx="21">
                  <c:v>-0.12224999999999998</c:v>
                </c:pt>
                <c:pt idx="22">
                  <c:v>-0.08121428571428572</c:v>
                </c:pt>
                <c:pt idx="23">
                  <c:v>-0.06117857142857143</c:v>
                </c:pt>
                <c:pt idx="24">
                  <c:v>-0.019142857142857142</c:v>
                </c:pt>
                <c:pt idx="25">
                  <c:v>-0.017107142857142855</c:v>
                </c:pt>
                <c:pt idx="26">
                  <c:v>-0.023071428571428562</c:v>
                </c:pt>
                <c:pt idx="27">
                  <c:v>-0.02103571428571429</c:v>
                </c:pt>
                <c:pt idx="28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v endpts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'765'!$N$1:$N$29</c:f>
              <c:numCache>
                <c:ptCount val="29"/>
                <c:pt idx="0">
                  <c:v>0</c:v>
                </c:pt>
                <c:pt idx="1">
                  <c:v>-0.021750000000000005</c:v>
                </c:pt>
                <c:pt idx="2">
                  <c:v>-0.02550000000000001</c:v>
                </c:pt>
                <c:pt idx="3">
                  <c:v>-0.010249999999999995</c:v>
                </c:pt>
                <c:pt idx="4">
                  <c:v>-0.0050000000000000044</c:v>
                </c:pt>
                <c:pt idx="5">
                  <c:v>0.01525</c:v>
                </c:pt>
                <c:pt idx="6">
                  <c:v>0.0385</c:v>
                </c:pt>
                <c:pt idx="7">
                  <c:v>0.05374999999999999</c:v>
                </c:pt>
                <c:pt idx="8">
                  <c:v>0.04599999999999999</c:v>
                </c:pt>
                <c:pt idx="9">
                  <c:v>0.01625</c:v>
                </c:pt>
                <c:pt idx="10">
                  <c:v>0.012499999999999997</c:v>
                </c:pt>
                <c:pt idx="11">
                  <c:v>0.03175</c:v>
                </c:pt>
                <c:pt idx="12">
                  <c:v>0.020999999999999998</c:v>
                </c:pt>
                <c:pt idx="13">
                  <c:v>-0.006749999999999992</c:v>
                </c:pt>
                <c:pt idx="14">
                  <c:v>-0.025499999999999995</c:v>
                </c:pt>
                <c:pt idx="15">
                  <c:v>-0.026249999999999996</c:v>
                </c:pt>
                <c:pt idx="16">
                  <c:v>-0.020000000000000004</c:v>
                </c:pt>
                <c:pt idx="17">
                  <c:v>0.004249999999999997</c:v>
                </c:pt>
                <c:pt idx="18">
                  <c:v>0.029500000000000002</c:v>
                </c:pt>
                <c:pt idx="19">
                  <c:v>0.08675</c:v>
                </c:pt>
                <c:pt idx="20">
                  <c:v>0.135</c:v>
                </c:pt>
                <c:pt idx="21">
                  <c:v>0.08925</c:v>
                </c:pt>
                <c:pt idx="22">
                  <c:v>0.0275</c:v>
                </c:pt>
                <c:pt idx="23">
                  <c:v>0.0027499999999999955</c:v>
                </c:pt>
                <c:pt idx="24">
                  <c:v>0.015999999999999993</c:v>
                </c:pt>
                <c:pt idx="25">
                  <c:v>0.04925</c:v>
                </c:pt>
                <c:pt idx="26">
                  <c:v>0.0325</c:v>
                </c:pt>
                <c:pt idx="27">
                  <c:v>0.002749999999999999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60618812"/>
        <c:axId val="8698397"/>
      </c:lineChart>
      <c:catAx>
        <c:axId val="60618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98397"/>
        <c:crosses val="autoZero"/>
        <c:auto val="1"/>
        <c:lblOffset val="100"/>
        <c:noMultiLvlLbl val="0"/>
      </c:catAx>
      <c:valAx>
        <c:axId val="86983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618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Horizontal and Vertical line based on the collected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'765'!$F$1:$F$29</c:f>
              <c:numCache>
                <c:ptCount val="29"/>
                <c:pt idx="0">
                  <c:v>-0.113</c:v>
                </c:pt>
                <c:pt idx="1">
                  <c:v>-0.152</c:v>
                </c:pt>
                <c:pt idx="2">
                  <c:v>-0.186</c:v>
                </c:pt>
                <c:pt idx="3">
                  <c:v>-0.208</c:v>
                </c:pt>
                <c:pt idx="4">
                  <c:v>-0.224</c:v>
                </c:pt>
                <c:pt idx="5">
                  <c:v>-0.242</c:v>
                </c:pt>
                <c:pt idx="6">
                  <c:v>-0.276</c:v>
                </c:pt>
                <c:pt idx="7">
                  <c:v>-0.246</c:v>
                </c:pt>
                <c:pt idx="8">
                  <c:v>-0.215</c:v>
                </c:pt>
                <c:pt idx="9">
                  <c:v>-0.136</c:v>
                </c:pt>
                <c:pt idx="10">
                  <c:v>-0.071</c:v>
                </c:pt>
                <c:pt idx="11">
                  <c:v>-0.049</c:v>
                </c:pt>
                <c:pt idx="12">
                  <c:v>-0.032</c:v>
                </c:pt>
                <c:pt idx="13">
                  <c:v>-0.067</c:v>
                </c:pt>
                <c:pt idx="14">
                  <c:v>-0.098</c:v>
                </c:pt>
                <c:pt idx="15">
                  <c:v>-0.114</c:v>
                </c:pt>
                <c:pt idx="16">
                  <c:v>-0.128</c:v>
                </c:pt>
                <c:pt idx="17">
                  <c:v>-0.135</c:v>
                </c:pt>
                <c:pt idx="18">
                  <c:v>-0.142</c:v>
                </c:pt>
                <c:pt idx="19">
                  <c:v>-0.153</c:v>
                </c:pt>
                <c:pt idx="20">
                  <c:v>-0.183</c:v>
                </c:pt>
                <c:pt idx="21">
                  <c:v>-0.173</c:v>
                </c:pt>
                <c:pt idx="22">
                  <c:v>-0.129</c:v>
                </c:pt>
                <c:pt idx="23">
                  <c:v>-0.106</c:v>
                </c:pt>
                <c:pt idx="24">
                  <c:v>-0.061</c:v>
                </c:pt>
                <c:pt idx="25">
                  <c:v>-0.056</c:v>
                </c:pt>
                <c:pt idx="26">
                  <c:v>-0.059</c:v>
                </c:pt>
                <c:pt idx="27">
                  <c:v>-0.054</c:v>
                </c:pt>
                <c:pt idx="28">
                  <c:v>-0.03</c:v>
                </c:pt>
              </c:numCache>
            </c:numRef>
          </c:xVal>
          <c:yVal>
            <c:numRef>
              <c:f>'765'!$G$1:$G$29</c:f>
              <c:numCache>
                <c:ptCount val="29"/>
                <c:pt idx="0">
                  <c:v>-0.106</c:v>
                </c:pt>
                <c:pt idx="1">
                  <c:v>-0.125</c:v>
                </c:pt>
                <c:pt idx="2">
                  <c:v>-0.126</c:v>
                </c:pt>
                <c:pt idx="3">
                  <c:v>-0.108</c:v>
                </c:pt>
                <c:pt idx="4">
                  <c:v>-0.1</c:v>
                </c:pt>
                <c:pt idx="5">
                  <c:v>-0.077</c:v>
                </c:pt>
                <c:pt idx="6">
                  <c:v>-0.051</c:v>
                </c:pt>
                <c:pt idx="7">
                  <c:v>-0.033</c:v>
                </c:pt>
                <c:pt idx="8">
                  <c:v>-0.038</c:v>
                </c:pt>
                <c:pt idx="9">
                  <c:v>-0.065</c:v>
                </c:pt>
                <c:pt idx="10">
                  <c:v>-0.066</c:v>
                </c:pt>
                <c:pt idx="11">
                  <c:v>-0.044</c:v>
                </c:pt>
                <c:pt idx="12">
                  <c:v>-0.052</c:v>
                </c:pt>
                <c:pt idx="13">
                  <c:v>-0.077</c:v>
                </c:pt>
                <c:pt idx="14">
                  <c:v>-0.093</c:v>
                </c:pt>
                <c:pt idx="15">
                  <c:v>-0.091</c:v>
                </c:pt>
                <c:pt idx="16">
                  <c:v>-0.082</c:v>
                </c:pt>
                <c:pt idx="17">
                  <c:v>-0.055</c:v>
                </c:pt>
                <c:pt idx="18">
                  <c:v>-0.027</c:v>
                </c:pt>
                <c:pt idx="19">
                  <c:v>0.033</c:v>
                </c:pt>
                <c:pt idx="20">
                  <c:v>0.084</c:v>
                </c:pt>
                <c:pt idx="21">
                  <c:v>0.041</c:v>
                </c:pt>
                <c:pt idx="22">
                  <c:v>-0.018</c:v>
                </c:pt>
                <c:pt idx="23">
                  <c:v>-0.04</c:v>
                </c:pt>
                <c:pt idx="24">
                  <c:v>-0.024</c:v>
                </c:pt>
                <c:pt idx="25">
                  <c:v>0.012</c:v>
                </c:pt>
                <c:pt idx="26">
                  <c:v>-0.002</c:v>
                </c:pt>
                <c:pt idx="27">
                  <c:v>-0.029</c:v>
                </c:pt>
                <c:pt idx="28">
                  <c:v>-0.029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'765'!$E$1:$E$29</c:f>
              <c:numCache>
                <c:ptCount val="29"/>
                <c:pt idx="0">
                  <c:v>1.677</c:v>
                </c:pt>
                <c:pt idx="1">
                  <c:v>1.677</c:v>
                </c:pt>
                <c:pt idx="2">
                  <c:v>1.677</c:v>
                </c:pt>
                <c:pt idx="3">
                  <c:v>1.677</c:v>
                </c:pt>
                <c:pt idx="4">
                  <c:v>1.677</c:v>
                </c:pt>
                <c:pt idx="5">
                  <c:v>1.677</c:v>
                </c:pt>
                <c:pt idx="6">
                  <c:v>1.677</c:v>
                </c:pt>
                <c:pt idx="7">
                  <c:v>1.677</c:v>
                </c:pt>
                <c:pt idx="8">
                  <c:v>1.677</c:v>
                </c:pt>
                <c:pt idx="9">
                  <c:v>1.677</c:v>
                </c:pt>
                <c:pt idx="10">
                  <c:v>1.677</c:v>
                </c:pt>
                <c:pt idx="11">
                  <c:v>1.677</c:v>
                </c:pt>
                <c:pt idx="12">
                  <c:v>1.677</c:v>
                </c:pt>
                <c:pt idx="13">
                  <c:v>1.677</c:v>
                </c:pt>
                <c:pt idx="14">
                  <c:v>1.677</c:v>
                </c:pt>
                <c:pt idx="15">
                  <c:v>1.677</c:v>
                </c:pt>
                <c:pt idx="16">
                  <c:v>1.677</c:v>
                </c:pt>
                <c:pt idx="17">
                  <c:v>1.677</c:v>
                </c:pt>
                <c:pt idx="18">
                  <c:v>1.677</c:v>
                </c:pt>
                <c:pt idx="19">
                  <c:v>1.677</c:v>
                </c:pt>
                <c:pt idx="20">
                  <c:v>1.677</c:v>
                </c:pt>
                <c:pt idx="21">
                  <c:v>1.677</c:v>
                </c:pt>
                <c:pt idx="22">
                  <c:v>1.677</c:v>
                </c:pt>
                <c:pt idx="23">
                  <c:v>1.677</c:v>
                </c:pt>
                <c:pt idx="24">
                  <c:v>1.677</c:v>
                </c:pt>
                <c:pt idx="25">
                  <c:v>1.677</c:v>
                </c:pt>
                <c:pt idx="26">
                  <c:v>1.677</c:v>
                </c:pt>
                <c:pt idx="27">
                  <c:v>1.677</c:v>
                </c:pt>
                <c:pt idx="28">
                  <c:v>1.677</c:v>
                </c:pt>
              </c:numCache>
            </c:numRef>
          </c:xVal>
          <c:yVal>
            <c:numRef>
              <c:f>'765'!$F$1:$F$29</c:f>
              <c:numCache>
                <c:ptCount val="29"/>
                <c:pt idx="0">
                  <c:v>-0.113</c:v>
                </c:pt>
                <c:pt idx="1">
                  <c:v>-0.152</c:v>
                </c:pt>
                <c:pt idx="2">
                  <c:v>-0.186</c:v>
                </c:pt>
                <c:pt idx="3">
                  <c:v>-0.208</c:v>
                </c:pt>
                <c:pt idx="4">
                  <c:v>-0.224</c:v>
                </c:pt>
                <c:pt idx="5">
                  <c:v>-0.242</c:v>
                </c:pt>
                <c:pt idx="6">
                  <c:v>-0.276</c:v>
                </c:pt>
                <c:pt idx="7">
                  <c:v>-0.246</c:v>
                </c:pt>
                <c:pt idx="8">
                  <c:v>-0.215</c:v>
                </c:pt>
                <c:pt idx="9">
                  <c:v>-0.136</c:v>
                </c:pt>
                <c:pt idx="10">
                  <c:v>-0.071</c:v>
                </c:pt>
                <c:pt idx="11">
                  <c:v>-0.049</c:v>
                </c:pt>
                <c:pt idx="12">
                  <c:v>-0.032</c:v>
                </c:pt>
                <c:pt idx="13">
                  <c:v>-0.067</c:v>
                </c:pt>
                <c:pt idx="14">
                  <c:v>-0.098</c:v>
                </c:pt>
                <c:pt idx="15">
                  <c:v>-0.114</c:v>
                </c:pt>
                <c:pt idx="16">
                  <c:v>-0.128</c:v>
                </c:pt>
                <c:pt idx="17">
                  <c:v>-0.135</c:v>
                </c:pt>
                <c:pt idx="18">
                  <c:v>-0.142</c:v>
                </c:pt>
                <c:pt idx="19">
                  <c:v>-0.153</c:v>
                </c:pt>
                <c:pt idx="20">
                  <c:v>-0.183</c:v>
                </c:pt>
                <c:pt idx="21">
                  <c:v>-0.173</c:v>
                </c:pt>
                <c:pt idx="22">
                  <c:v>-0.129</c:v>
                </c:pt>
                <c:pt idx="23">
                  <c:v>-0.106</c:v>
                </c:pt>
                <c:pt idx="24">
                  <c:v>-0.061</c:v>
                </c:pt>
                <c:pt idx="25">
                  <c:v>-0.056</c:v>
                </c:pt>
                <c:pt idx="26">
                  <c:v>-0.059</c:v>
                </c:pt>
                <c:pt idx="27">
                  <c:v>-0.054</c:v>
                </c:pt>
                <c:pt idx="28">
                  <c:v>-0.03</c:v>
                </c:pt>
              </c:numCache>
            </c:numRef>
          </c:yVal>
          <c:smooth val="1"/>
        </c:ser>
        <c:axId val="11176710"/>
        <c:axId val="33481527"/>
      </c:scatterChart>
      <c:valAx>
        <c:axId val="11176710"/>
        <c:scaling>
          <c:orientation val="minMax"/>
          <c:max val="0.45"/>
          <c:min val="-0.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Horizontal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481527"/>
        <c:crosses val="autoZero"/>
        <c:crossBetween val="midCat"/>
        <c:dispUnits/>
      </c:valAx>
      <c:valAx>
        <c:axId val="33481527"/>
        <c:scaling>
          <c:orientation val="minMax"/>
          <c:max val="0.45"/>
          <c:min val="-0.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Vertical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1767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actual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horizontal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'12'!$F$1:$F$29</c:f>
              <c:numCache>
                <c:ptCount val="29"/>
                <c:pt idx="0">
                  <c:v>-0.049</c:v>
                </c:pt>
                <c:pt idx="1">
                  <c:v>-0.05</c:v>
                </c:pt>
                <c:pt idx="2">
                  <c:v>-0.08</c:v>
                </c:pt>
                <c:pt idx="3">
                  <c:v>-0.111</c:v>
                </c:pt>
                <c:pt idx="4">
                  <c:v>-0.13</c:v>
                </c:pt>
                <c:pt idx="5">
                  <c:v>0.02</c:v>
                </c:pt>
                <c:pt idx="6">
                  <c:v>0.094</c:v>
                </c:pt>
                <c:pt idx="7">
                  <c:v>0.086</c:v>
                </c:pt>
                <c:pt idx="8">
                  <c:v>-0.044</c:v>
                </c:pt>
                <c:pt idx="9">
                  <c:v>-0.127</c:v>
                </c:pt>
                <c:pt idx="10">
                  <c:v>-0.12</c:v>
                </c:pt>
                <c:pt idx="11">
                  <c:v>-0.098</c:v>
                </c:pt>
                <c:pt idx="12">
                  <c:v>-0.046</c:v>
                </c:pt>
                <c:pt idx="13">
                  <c:v>-0.02</c:v>
                </c:pt>
                <c:pt idx="14">
                  <c:v>-0.002</c:v>
                </c:pt>
                <c:pt idx="15">
                  <c:v>0.012</c:v>
                </c:pt>
                <c:pt idx="16">
                  <c:v>0.046</c:v>
                </c:pt>
                <c:pt idx="17">
                  <c:v>-0.004</c:v>
                </c:pt>
                <c:pt idx="18">
                  <c:v>-0.047</c:v>
                </c:pt>
                <c:pt idx="19">
                  <c:v>0.035</c:v>
                </c:pt>
                <c:pt idx="20">
                  <c:v>0.077</c:v>
                </c:pt>
                <c:pt idx="21">
                  <c:v>0.081</c:v>
                </c:pt>
                <c:pt idx="22">
                  <c:v>0.019</c:v>
                </c:pt>
                <c:pt idx="23">
                  <c:v>-0.074</c:v>
                </c:pt>
                <c:pt idx="24">
                  <c:v>-0.028</c:v>
                </c:pt>
                <c:pt idx="25">
                  <c:v>-0.005</c:v>
                </c:pt>
                <c:pt idx="26">
                  <c:v>0.013</c:v>
                </c:pt>
                <c:pt idx="27">
                  <c:v>-0.002</c:v>
                </c:pt>
                <c:pt idx="28">
                  <c:v>-0.007</c:v>
                </c:pt>
              </c:numCache>
            </c:numRef>
          </c:val>
          <c:smooth val="0"/>
        </c:ser>
        <c:ser>
          <c:idx val="1"/>
          <c:order val="1"/>
          <c:tx>
            <c:v>vertical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'12'!$G$1:$G$29</c:f>
              <c:numCache>
                <c:ptCount val="29"/>
                <c:pt idx="0">
                  <c:v>0.027</c:v>
                </c:pt>
                <c:pt idx="1">
                  <c:v>0.078</c:v>
                </c:pt>
                <c:pt idx="2">
                  <c:v>0.098</c:v>
                </c:pt>
                <c:pt idx="3">
                  <c:v>0.072</c:v>
                </c:pt>
                <c:pt idx="4">
                  <c:v>0.027</c:v>
                </c:pt>
                <c:pt idx="5">
                  <c:v>0.074</c:v>
                </c:pt>
                <c:pt idx="6">
                  <c:v>0.053</c:v>
                </c:pt>
                <c:pt idx="7">
                  <c:v>0.017</c:v>
                </c:pt>
                <c:pt idx="8">
                  <c:v>0.015</c:v>
                </c:pt>
                <c:pt idx="9">
                  <c:v>0.041</c:v>
                </c:pt>
                <c:pt idx="10">
                  <c:v>0.099</c:v>
                </c:pt>
                <c:pt idx="11">
                  <c:v>0.092</c:v>
                </c:pt>
                <c:pt idx="12">
                  <c:v>0.098</c:v>
                </c:pt>
                <c:pt idx="13">
                  <c:v>0.119</c:v>
                </c:pt>
                <c:pt idx="14">
                  <c:v>0.13</c:v>
                </c:pt>
                <c:pt idx="15">
                  <c:v>0.109</c:v>
                </c:pt>
                <c:pt idx="16">
                  <c:v>0.078</c:v>
                </c:pt>
                <c:pt idx="17">
                  <c:v>0.084</c:v>
                </c:pt>
                <c:pt idx="18">
                  <c:v>0.062</c:v>
                </c:pt>
                <c:pt idx="19">
                  <c:v>-0.032</c:v>
                </c:pt>
                <c:pt idx="20">
                  <c:v>-0.116</c:v>
                </c:pt>
                <c:pt idx="21">
                  <c:v>-0.126</c:v>
                </c:pt>
                <c:pt idx="22">
                  <c:v>-0.068</c:v>
                </c:pt>
                <c:pt idx="23">
                  <c:v>0.033</c:v>
                </c:pt>
                <c:pt idx="24">
                  <c:v>0.042</c:v>
                </c:pt>
                <c:pt idx="25">
                  <c:v>0.031</c:v>
                </c:pt>
                <c:pt idx="26">
                  <c:v>0.038</c:v>
                </c:pt>
                <c:pt idx="27">
                  <c:v>0.055</c:v>
                </c:pt>
                <c:pt idx="28">
                  <c:v>0.088</c:v>
                </c:pt>
              </c:numCache>
            </c:numRef>
          </c:val>
          <c:smooth val="0"/>
        </c:ser>
        <c:ser>
          <c:idx val="2"/>
          <c:order val="2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'12'!$H$1:$H$29</c:f>
              <c:numCache>
                <c:ptCount val="29"/>
                <c:pt idx="0">
                  <c:v>0.05594640292279746</c:v>
                </c:pt>
                <c:pt idx="1">
                  <c:v>0.09264987857520376</c:v>
                </c:pt>
                <c:pt idx="2">
                  <c:v>0.12650691680694776</c:v>
                </c:pt>
                <c:pt idx="3">
                  <c:v>0.13230646242719968</c:v>
                </c:pt>
                <c:pt idx="4">
                  <c:v>0.13277424449041314</c:v>
                </c:pt>
                <c:pt idx="5">
                  <c:v>0.07665507158694719</c:v>
                </c:pt>
                <c:pt idx="6">
                  <c:v>0.10791200118615167</c:v>
                </c:pt>
                <c:pt idx="7">
                  <c:v>0.08766413177577247</c:v>
                </c:pt>
                <c:pt idx="8">
                  <c:v>0.04648655719667783</c:v>
                </c:pt>
                <c:pt idx="9">
                  <c:v>0.13345411196362592</c:v>
                </c:pt>
                <c:pt idx="10">
                  <c:v>0.15556670594957006</c:v>
                </c:pt>
                <c:pt idx="11">
                  <c:v>0.13441726079637242</c:v>
                </c:pt>
                <c:pt idx="12">
                  <c:v>0.10825894882179488</c:v>
                </c:pt>
                <c:pt idx="13">
                  <c:v>0.12066896867049125</c:v>
                </c:pt>
                <c:pt idx="14">
                  <c:v>0.13001538370516008</c:v>
                </c:pt>
                <c:pt idx="15">
                  <c:v>0.10965856099730655</c:v>
                </c:pt>
                <c:pt idx="16">
                  <c:v>0.09055385138137416</c:v>
                </c:pt>
                <c:pt idx="17">
                  <c:v>0.08409518416651456</c:v>
                </c:pt>
                <c:pt idx="18">
                  <c:v>0.0778010282708397</c:v>
                </c:pt>
                <c:pt idx="19">
                  <c:v>0.047423622805517505</c:v>
                </c:pt>
                <c:pt idx="20">
                  <c:v>0.1392300254973761</c:v>
                </c:pt>
                <c:pt idx="21">
                  <c:v>0.14978985279383916</c:v>
                </c:pt>
                <c:pt idx="22">
                  <c:v>0.07060453243241542</c:v>
                </c:pt>
                <c:pt idx="23">
                  <c:v>0.0810246875958186</c:v>
                </c:pt>
                <c:pt idx="24">
                  <c:v>0.05047771785649585</c:v>
                </c:pt>
                <c:pt idx="25">
                  <c:v>0.031400636936215164</c:v>
                </c:pt>
                <c:pt idx="26">
                  <c:v>0.0401621712560464</c:v>
                </c:pt>
                <c:pt idx="27">
                  <c:v>0.05503635162326805</c:v>
                </c:pt>
                <c:pt idx="28">
                  <c:v>0.0882779700718135</c:v>
                </c:pt>
              </c:numCache>
            </c:numRef>
          </c:val>
          <c:smooth val="0"/>
        </c:ser>
        <c:ser>
          <c:idx val="3"/>
          <c:order val="3"/>
          <c:tx>
            <c:v>end pt 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'12'!$I$1:$I$29</c:f>
              <c:numCache>
                <c:ptCount val="29"/>
                <c:pt idx="0">
                  <c:v>0.05594640292279746</c:v>
                </c:pt>
                <c:pt idx="1">
                  <c:v>0.057101101749548036</c:v>
                </c:pt>
                <c:pt idx="2">
                  <c:v>0.05825580057629861</c:v>
                </c:pt>
                <c:pt idx="3">
                  <c:v>0.05941049940304918</c:v>
                </c:pt>
                <c:pt idx="4">
                  <c:v>0.060565198229799756</c:v>
                </c:pt>
                <c:pt idx="5">
                  <c:v>0.06171989705655033</c:v>
                </c:pt>
                <c:pt idx="6">
                  <c:v>0.0628745958833009</c:v>
                </c:pt>
                <c:pt idx="7">
                  <c:v>0.06402929471005148</c:v>
                </c:pt>
                <c:pt idx="8">
                  <c:v>0.06518399353680204</c:v>
                </c:pt>
                <c:pt idx="9">
                  <c:v>0.06633869236355262</c:v>
                </c:pt>
                <c:pt idx="10">
                  <c:v>0.06749339119030319</c:v>
                </c:pt>
                <c:pt idx="11">
                  <c:v>0.06864809001705377</c:v>
                </c:pt>
                <c:pt idx="12">
                  <c:v>0.06980278884380434</c:v>
                </c:pt>
                <c:pt idx="13">
                  <c:v>0.0709574876705549</c:v>
                </c:pt>
                <c:pt idx="14">
                  <c:v>0.07211218649730548</c:v>
                </c:pt>
                <c:pt idx="15">
                  <c:v>0.07326688532405605</c:v>
                </c:pt>
                <c:pt idx="16">
                  <c:v>0.07442158415080663</c:v>
                </c:pt>
                <c:pt idx="17">
                  <c:v>0.0755762829775572</c:v>
                </c:pt>
                <c:pt idx="18">
                  <c:v>0.07673098180430778</c:v>
                </c:pt>
                <c:pt idx="19">
                  <c:v>0.07788568063105834</c:v>
                </c:pt>
                <c:pt idx="20">
                  <c:v>0.07904037945780892</c:v>
                </c:pt>
                <c:pt idx="21">
                  <c:v>0.08019507828455949</c:v>
                </c:pt>
                <c:pt idx="22">
                  <c:v>0.08134977711131006</c:v>
                </c:pt>
                <c:pt idx="23">
                  <c:v>0.08250447593806064</c:v>
                </c:pt>
                <c:pt idx="24">
                  <c:v>0.08365917476481122</c:v>
                </c:pt>
                <c:pt idx="25">
                  <c:v>0.08481387359156178</c:v>
                </c:pt>
                <c:pt idx="26">
                  <c:v>0.08596857241831235</c:v>
                </c:pt>
                <c:pt idx="27">
                  <c:v>0.08712327124506293</c:v>
                </c:pt>
                <c:pt idx="28">
                  <c:v>0.0882779700718135</c:v>
                </c:pt>
              </c:numCache>
            </c:numRef>
          </c:val>
          <c:smooth val="0"/>
        </c:ser>
        <c:ser>
          <c:idx val="4"/>
          <c:order val="4"/>
          <c:tx>
            <c:v>end pt 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'12'!$K$1:$K$29</c:f>
              <c:numCache>
                <c:ptCount val="29"/>
                <c:pt idx="0">
                  <c:v>-0.049</c:v>
                </c:pt>
                <c:pt idx="1">
                  <c:v>-0.0475</c:v>
                </c:pt>
                <c:pt idx="2">
                  <c:v>-0.046</c:v>
                </c:pt>
                <c:pt idx="3">
                  <c:v>-0.0445</c:v>
                </c:pt>
                <c:pt idx="4">
                  <c:v>-0.043000000000000003</c:v>
                </c:pt>
                <c:pt idx="5">
                  <c:v>-0.0415</c:v>
                </c:pt>
                <c:pt idx="6">
                  <c:v>-0.04</c:v>
                </c:pt>
                <c:pt idx="7">
                  <c:v>-0.0385</c:v>
                </c:pt>
                <c:pt idx="8">
                  <c:v>-0.037000000000000005</c:v>
                </c:pt>
                <c:pt idx="9">
                  <c:v>-0.035500000000000004</c:v>
                </c:pt>
                <c:pt idx="10">
                  <c:v>-0.034</c:v>
                </c:pt>
                <c:pt idx="11">
                  <c:v>-0.0325</c:v>
                </c:pt>
                <c:pt idx="12">
                  <c:v>-0.031</c:v>
                </c:pt>
                <c:pt idx="13">
                  <c:v>-0.029500000000000002</c:v>
                </c:pt>
                <c:pt idx="14">
                  <c:v>-0.028</c:v>
                </c:pt>
                <c:pt idx="15">
                  <c:v>-0.026500000000000003</c:v>
                </c:pt>
                <c:pt idx="16">
                  <c:v>-0.025</c:v>
                </c:pt>
                <c:pt idx="17">
                  <c:v>-0.0235</c:v>
                </c:pt>
                <c:pt idx="18">
                  <c:v>-0.022000000000000002</c:v>
                </c:pt>
                <c:pt idx="19">
                  <c:v>-0.0205</c:v>
                </c:pt>
                <c:pt idx="20">
                  <c:v>-0.019000000000000003</c:v>
                </c:pt>
                <c:pt idx="21">
                  <c:v>-0.0175</c:v>
                </c:pt>
                <c:pt idx="22">
                  <c:v>-0.016</c:v>
                </c:pt>
                <c:pt idx="23">
                  <c:v>-0.014499999999999999</c:v>
                </c:pt>
                <c:pt idx="24">
                  <c:v>-0.012999999999999998</c:v>
                </c:pt>
                <c:pt idx="25">
                  <c:v>-0.011500000000000003</c:v>
                </c:pt>
                <c:pt idx="26">
                  <c:v>-0.010000000000000002</c:v>
                </c:pt>
                <c:pt idx="27">
                  <c:v>-0.0085</c:v>
                </c:pt>
                <c:pt idx="28">
                  <c:v>-0.006999999999999999</c:v>
                </c:pt>
              </c:numCache>
            </c:numRef>
          </c:val>
          <c:smooth val="0"/>
        </c:ser>
        <c:ser>
          <c:idx val="5"/>
          <c:order val="5"/>
          <c:tx>
            <c:v>end pt 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'12'!$M$1:$M$29</c:f>
              <c:numCache>
                <c:ptCount val="29"/>
                <c:pt idx="0">
                  <c:v>0.027</c:v>
                </c:pt>
                <c:pt idx="1">
                  <c:v>0.02917857142857143</c:v>
                </c:pt>
                <c:pt idx="2">
                  <c:v>0.031357142857142854</c:v>
                </c:pt>
                <c:pt idx="3">
                  <c:v>0.03353571428571429</c:v>
                </c:pt>
                <c:pt idx="4">
                  <c:v>0.03571428571428571</c:v>
                </c:pt>
                <c:pt idx="5">
                  <c:v>0.037892857142857145</c:v>
                </c:pt>
                <c:pt idx="6">
                  <c:v>0.04007142857142857</c:v>
                </c:pt>
                <c:pt idx="7">
                  <c:v>0.042249999999999996</c:v>
                </c:pt>
                <c:pt idx="8">
                  <c:v>0.04442857142857143</c:v>
                </c:pt>
                <c:pt idx="9">
                  <c:v>0.04660714285714286</c:v>
                </c:pt>
                <c:pt idx="10">
                  <c:v>0.048785714285714286</c:v>
                </c:pt>
                <c:pt idx="11">
                  <c:v>0.05096428571428571</c:v>
                </c:pt>
                <c:pt idx="12">
                  <c:v>0.053142857142857144</c:v>
                </c:pt>
                <c:pt idx="13">
                  <c:v>0.05532142857142857</c:v>
                </c:pt>
                <c:pt idx="14">
                  <c:v>0.057499999999999996</c:v>
                </c:pt>
                <c:pt idx="15">
                  <c:v>0.05967857142857143</c:v>
                </c:pt>
                <c:pt idx="16">
                  <c:v>0.06185714285714286</c:v>
                </c:pt>
                <c:pt idx="17">
                  <c:v>0.06403571428571428</c:v>
                </c:pt>
                <c:pt idx="18">
                  <c:v>0.06621428571428571</c:v>
                </c:pt>
                <c:pt idx="19">
                  <c:v>0.06839285714285714</c:v>
                </c:pt>
                <c:pt idx="20">
                  <c:v>0.07057142857142858</c:v>
                </c:pt>
                <c:pt idx="21">
                  <c:v>0.07275</c:v>
                </c:pt>
                <c:pt idx="22">
                  <c:v>0.07492857142857143</c:v>
                </c:pt>
                <c:pt idx="23">
                  <c:v>0.07710714285714286</c:v>
                </c:pt>
                <c:pt idx="24">
                  <c:v>0.07928571428571428</c:v>
                </c:pt>
                <c:pt idx="25">
                  <c:v>0.08146428571428571</c:v>
                </c:pt>
                <c:pt idx="26">
                  <c:v>0.08364285714285714</c:v>
                </c:pt>
                <c:pt idx="27">
                  <c:v>0.08582142857142858</c:v>
                </c:pt>
                <c:pt idx="28">
                  <c:v>0.088</c:v>
                </c:pt>
              </c:numCache>
            </c:numRef>
          </c:val>
          <c:smooth val="0"/>
        </c:ser>
        <c:marker val="1"/>
        <c:axId val="463906"/>
        <c:axId val="4175155"/>
      </c:lineChart>
      <c:catAx>
        <c:axId val="463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5155"/>
        <c:crosses val="autoZero"/>
        <c:auto val="1"/>
        <c:lblOffset val="100"/>
        <c:noMultiLvlLbl val="0"/>
      </c:catAx>
      <c:valAx>
        <c:axId val="41751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906"/>
        <c:crossesAt val="1"/>
        <c:crossBetween val="between"/>
        <c:dispUnits/>
        <c:majorUnit val="0.0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Horizontal and Vertical line based on the zeroed values</a:t>
            </a:r>
          </a:p>
        </c:rich>
      </c:tx>
      <c:layout>
        <c:manualLayout>
          <c:xMode val="factor"/>
          <c:yMode val="factor"/>
          <c:x val="0.024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7375"/>
          <c:w val="0.88475"/>
          <c:h val="0.73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'765'!$L$1:$L$29</c:f>
              <c:numCache>
                <c:ptCount val="29"/>
                <c:pt idx="0">
                  <c:v>0</c:v>
                </c:pt>
                <c:pt idx="1">
                  <c:v>-0.041964285714285704</c:v>
                </c:pt>
                <c:pt idx="2">
                  <c:v>-0.07892857142857143</c:v>
                </c:pt>
                <c:pt idx="3">
                  <c:v>-0.10389285714285713</c:v>
                </c:pt>
                <c:pt idx="4">
                  <c:v>-0.12285714285714286</c:v>
                </c:pt>
                <c:pt idx="5">
                  <c:v>-0.14382142857142854</c:v>
                </c:pt>
                <c:pt idx="6">
                  <c:v>-0.1807857142857143</c:v>
                </c:pt>
                <c:pt idx="7">
                  <c:v>-0.15375</c:v>
                </c:pt>
                <c:pt idx="8">
                  <c:v>-0.12571428571428572</c:v>
                </c:pt>
                <c:pt idx="9">
                  <c:v>-0.04967857142857143</c:v>
                </c:pt>
                <c:pt idx="10">
                  <c:v>0.012357142857142858</c:v>
                </c:pt>
                <c:pt idx="11">
                  <c:v>0.03139285714285714</c:v>
                </c:pt>
                <c:pt idx="12">
                  <c:v>0.04542857142857143</c:v>
                </c:pt>
                <c:pt idx="13">
                  <c:v>0.007464285714285715</c:v>
                </c:pt>
                <c:pt idx="14">
                  <c:v>-0.026499999999999996</c:v>
                </c:pt>
                <c:pt idx="15">
                  <c:v>-0.04546428571428572</c:v>
                </c:pt>
                <c:pt idx="16">
                  <c:v>-0.06242857142857143</c:v>
                </c:pt>
                <c:pt idx="17">
                  <c:v>-0.07239285714285715</c:v>
                </c:pt>
                <c:pt idx="18">
                  <c:v>-0.08235714285714285</c:v>
                </c:pt>
                <c:pt idx="19">
                  <c:v>-0.09632142857142857</c:v>
                </c:pt>
                <c:pt idx="20">
                  <c:v>-0.12928571428571428</c:v>
                </c:pt>
                <c:pt idx="21">
                  <c:v>-0.12224999999999998</c:v>
                </c:pt>
                <c:pt idx="22">
                  <c:v>-0.08121428571428572</c:v>
                </c:pt>
                <c:pt idx="23">
                  <c:v>-0.06117857142857143</c:v>
                </c:pt>
                <c:pt idx="24">
                  <c:v>-0.019142857142857142</c:v>
                </c:pt>
                <c:pt idx="25">
                  <c:v>-0.017107142857142855</c:v>
                </c:pt>
                <c:pt idx="26">
                  <c:v>-0.023071428571428562</c:v>
                </c:pt>
                <c:pt idx="27">
                  <c:v>-0.02103571428571429</c:v>
                </c:pt>
                <c:pt idx="28">
                  <c:v>0</c:v>
                </c:pt>
              </c:numCache>
            </c:numRef>
          </c:xVal>
          <c:yVal>
            <c:numRef>
              <c:f>'765'!$N$1:$N$29</c:f>
              <c:numCache>
                <c:ptCount val="29"/>
                <c:pt idx="0">
                  <c:v>0</c:v>
                </c:pt>
                <c:pt idx="1">
                  <c:v>-0.021750000000000005</c:v>
                </c:pt>
                <c:pt idx="2">
                  <c:v>-0.02550000000000001</c:v>
                </c:pt>
                <c:pt idx="3">
                  <c:v>-0.010249999999999995</c:v>
                </c:pt>
                <c:pt idx="4">
                  <c:v>-0.0050000000000000044</c:v>
                </c:pt>
                <c:pt idx="5">
                  <c:v>0.01525</c:v>
                </c:pt>
                <c:pt idx="6">
                  <c:v>0.0385</c:v>
                </c:pt>
                <c:pt idx="7">
                  <c:v>0.05374999999999999</c:v>
                </c:pt>
                <c:pt idx="8">
                  <c:v>0.04599999999999999</c:v>
                </c:pt>
                <c:pt idx="9">
                  <c:v>0.01625</c:v>
                </c:pt>
                <c:pt idx="10">
                  <c:v>0.012499999999999997</c:v>
                </c:pt>
                <c:pt idx="11">
                  <c:v>0.03175</c:v>
                </c:pt>
                <c:pt idx="12">
                  <c:v>0.020999999999999998</c:v>
                </c:pt>
                <c:pt idx="13">
                  <c:v>-0.006749999999999992</c:v>
                </c:pt>
                <c:pt idx="14">
                  <c:v>-0.025499999999999995</c:v>
                </c:pt>
                <c:pt idx="15">
                  <c:v>-0.026249999999999996</c:v>
                </c:pt>
                <c:pt idx="16">
                  <c:v>-0.020000000000000004</c:v>
                </c:pt>
                <c:pt idx="17">
                  <c:v>0.004249999999999997</c:v>
                </c:pt>
                <c:pt idx="18">
                  <c:v>0.029500000000000002</c:v>
                </c:pt>
                <c:pt idx="19">
                  <c:v>0.08675</c:v>
                </c:pt>
                <c:pt idx="20">
                  <c:v>0.135</c:v>
                </c:pt>
                <c:pt idx="21">
                  <c:v>0.08925</c:v>
                </c:pt>
                <c:pt idx="22">
                  <c:v>0.0275</c:v>
                </c:pt>
                <c:pt idx="23">
                  <c:v>0.0027499999999999955</c:v>
                </c:pt>
                <c:pt idx="24">
                  <c:v>0.015999999999999993</c:v>
                </c:pt>
                <c:pt idx="25">
                  <c:v>0.04925</c:v>
                </c:pt>
                <c:pt idx="26">
                  <c:v>0.0325</c:v>
                </c:pt>
                <c:pt idx="27">
                  <c:v>0.002749999999999999</c:v>
                </c:pt>
                <c:pt idx="28">
                  <c:v>0</c:v>
                </c:pt>
              </c:numCache>
            </c:numRef>
          </c:yVal>
          <c:smooth val="1"/>
        </c:ser>
        <c:axId val="32898288"/>
        <c:axId val="27649137"/>
      </c:scatterChart>
      <c:valAx>
        <c:axId val="32898288"/>
        <c:scaling>
          <c:orientation val="minMax"/>
          <c:max val="0.45"/>
          <c:min val="-0.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Horizontal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49137"/>
        <c:crosses val="autoZero"/>
        <c:crossBetween val="midCat"/>
        <c:dispUnits/>
      </c:valAx>
      <c:valAx>
        <c:axId val="27649137"/>
        <c:scaling>
          <c:orientation val="minMax"/>
          <c:max val="0.45"/>
          <c:min val="-0.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Vertical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982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actual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horizontal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'766'!$F$1:$F$29</c:f>
              <c:numCache>
                <c:ptCount val="29"/>
                <c:pt idx="0">
                  <c:v>-0.245</c:v>
                </c:pt>
                <c:pt idx="1">
                  <c:v>-0.31</c:v>
                </c:pt>
                <c:pt idx="2">
                  <c:v>-0.322</c:v>
                </c:pt>
                <c:pt idx="3">
                  <c:v>-0.314</c:v>
                </c:pt>
                <c:pt idx="4">
                  <c:v>-0.283</c:v>
                </c:pt>
                <c:pt idx="5">
                  <c:v>-0.352</c:v>
                </c:pt>
                <c:pt idx="6">
                  <c:v>-0.384</c:v>
                </c:pt>
                <c:pt idx="7">
                  <c:v>-0.321</c:v>
                </c:pt>
                <c:pt idx="8">
                  <c:v>-0.246</c:v>
                </c:pt>
                <c:pt idx="9">
                  <c:v>-0.19</c:v>
                </c:pt>
                <c:pt idx="10">
                  <c:v>-0.177</c:v>
                </c:pt>
                <c:pt idx="11">
                  <c:v>-0.142</c:v>
                </c:pt>
                <c:pt idx="12">
                  <c:v>-0.098</c:v>
                </c:pt>
                <c:pt idx="13">
                  <c:v>-0.103</c:v>
                </c:pt>
                <c:pt idx="14">
                  <c:v>-0.094</c:v>
                </c:pt>
                <c:pt idx="15">
                  <c:v>-0.1</c:v>
                </c:pt>
                <c:pt idx="16">
                  <c:v>-0.092</c:v>
                </c:pt>
                <c:pt idx="17">
                  <c:v>-0.072</c:v>
                </c:pt>
                <c:pt idx="18">
                  <c:v>-0.07</c:v>
                </c:pt>
                <c:pt idx="19">
                  <c:v>-0.085</c:v>
                </c:pt>
                <c:pt idx="20">
                  <c:v>-0.088</c:v>
                </c:pt>
                <c:pt idx="21">
                  <c:v>-0.104</c:v>
                </c:pt>
                <c:pt idx="22">
                  <c:v>-0.094</c:v>
                </c:pt>
                <c:pt idx="23">
                  <c:v>-0.099</c:v>
                </c:pt>
                <c:pt idx="24">
                  <c:v>-0.128</c:v>
                </c:pt>
                <c:pt idx="25">
                  <c:v>-0.15</c:v>
                </c:pt>
                <c:pt idx="26">
                  <c:v>-0.148</c:v>
                </c:pt>
                <c:pt idx="27">
                  <c:v>-0.12</c:v>
                </c:pt>
                <c:pt idx="28">
                  <c:v>-0.072</c:v>
                </c:pt>
              </c:numCache>
            </c:numRef>
          </c:val>
          <c:smooth val="0"/>
        </c:ser>
        <c:ser>
          <c:idx val="1"/>
          <c:order val="1"/>
          <c:tx>
            <c:v>vertical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'766'!$G$1:$G$29</c:f>
              <c:numCache>
                <c:ptCount val="29"/>
                <c:pt idx="0">
                  <c:v>-0.094</c:v>
                </c:pt>
                <c:pt idx="1">
                  <c:v>-0.081</c:v>
                </c:pt>
                <c:pt idx="2">
                  <c:v>-0.026</c:v>
                </c:pt>
                <c:pt idx="3">
                  <c:v>0.004</c:v>
                </c:pt>
                <c:pt idx="4">
                  <c:v>0.014</c:v>
                </c:pt>
                <c:pt idx="5">
                  <c:v>0.003</c:v>
                </c:pt>
                <c:pt idx="6">
                  <c:v>-0.015</c:v>
                </c:pt>
                <c:pt idx="7">
                  <c:v>0.009</c:v>
                </c:pt>
                <c:pt idx="8">
                  <c:v>0.024</c:v>
                </c:pt>
                <c:pt idx="9">
                  <c:v>0.031</c:v>
                </c:pt>
                <c:pt idx="10">
                  <c:v>0.051</c:v>
                </c:pt>
                <c:pt idx="11">
                  <c:v>0.008</c:v>
                </c:pt>
                <c:pt idx="12">
                  <c:v>-0.013</c:v>
                </c:pt>
                <c:pt idx="13">
                  <c:v>-0.024</c:v>
                </c:pt>
                <c:pt idx="14">
                  <c:v>0.004</c:v>
                </c:pt>
                <c:pt idx="15">
                  <c:v>0.063</c:v>
                </c:pt>
                <c:pt idx="16">
                  <c:v>0.073</c:v>
                </c:pt>
                <c:pt idx="17">
                  <c:v>0.082</c:v>
                </c:pt>
                <c:pt idx="18">
                  <c:v>0.055</c:v>
                </c:pt>
                <c:pt idx="19">
                  <c:v>0.067</c:v>
                </c:pt>
                <c:pt idx="20">
                  <c:v>0.119</c:v>
                </c:pt>
                <c:pt idx="21">
                  <c:v>0.118</c:v>
                </c:pt>
                <c:pt idx="22">
                  <c:v>0.081</c:v>
                </c:pt>
                <c:pt idx="23">
                  <c:v>0.078</c:v>
                </c:pt>
                <c:pt idx="24">
                  <c:v>0.139</c:v>
                </c:pt>
                <c:pt idx="25">
                  <c:v>0.177</c:v>
                </c:pt>
                <c:pt idx="26">
                  <c:v>0.132</c:v>
                </c:pt>
                <c:pt idx="27">
                  <c:v>0.073</c:v>
                </c:pt>
                <c:pt idx="28">
                  <c:v>0.005</c:v>
                </c:pt>
              </c:numCache>
            </c:numRef>
          </c:val>
          <c:smooth val="0"/>
        </c:ser>
        <c:ser>
          <c:idx val="2"/>
          <c:order val="2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'766'!$H$1:$H$29</c:f>
              <c:numCache>
                <c:ptCount val="29"/>
                <c:pt idx="0">
                  <c:v>0.2624137953690697</c:v>
                </c:pt>
                <c:pt idx="1">
                  <c:v>0.32040755296965145</c:v>
                </c:pt>
                <c:pt idx="2">
                  <c:v>0.3230479840519052</c:v>
                </c:pt>
                <c:pt idx="3">
                  <c:v>0.3140254766734699</c:v>
                </c:pt>
                <c:pt idx="4">
                  <c:v>0.28334607814473095</c:v>
                </c:pt>
                <c:pt idx="5">
                  <c:v>0.3520127838587684</c:v>
                </c:pt>
                <c:pt idx="6">
                  <c:v>0.384292857076475</c:v>
                </c:pt>
                <c:pt idx="7">
                  <c:v>0.32112614343899193</c:v>
                </c:pt>
                <c:pt idx="8">
                  <c:v>0.24716795908855177</c:v>
                </c:pt>
                <c:pt idx="9">
                  <c:v>0.1925123372669918</c:v>
                </c:pt>
                <c:pt idx="10">
                  <c:v>0.184200977196105</c:v>
                </c:pt>
                <c:pt idx="11">
                  <c:v>0.1422251735804882</c:v>
                </c:pt>
                <c:pt idx="12">
                  <c:v>0.09885848471426215</c:v>
                </c:pt>
                <c:pt idx="13">
                  <c:v>0.10575916035975323</c:v>
                </c:pt>
                <c:pt idx="14">
                  <c:v>0.09408506789071261</c:v>
                </c:pt>
                <c:pt idx="15">
                  <c:v>0.1181905241548577</c:v>
                </c:pt>
                <c:pt idx="16">
                  <c:v>0.11744360348695028</c:v>
                </c:pt>
                <c:pt idx="17">
                  <c:v>0.10912378292562992</c:v>
                </c:pt>
                <c:pt idx="18">
                  <c:v>0.08902246907382429</c:v>
                </c:pt>
                <c:pt idx="19">
                  <c:v>0.10823123393919151</c:v>
                </c:pt>
                <c:pt idx="20">
                  <c:v>0.14800337833982033</c:v>
                </c:pt>
                <c:pt idx="21">
                  <c:v>0.1572895419282541</c:v>
                </c:pt>
                <c:pt idx="22">
                  <c:v>0.12408464852672148</c:v>
                </c:pt>
                <c:pt idx="23">
                  <c:v>0.12603570922560003</c:v>
                </c:pt>
                <c:pt idx="24">
                  <c:v>0.1889576672167605</c:v>
                </c:pt>
                <c:pt idx="25">
                  <c:v>0.23201077561182368</c:v>
                </c:pt>
                <c:pt idx="26">
                  <c:v>0.19831288409984865</c:v>
                </c:pt>
                <c:pt idx="27">
                  <c:v>0.14045995870709915</c:v>
                </c:pt>
                <c:pt idx="28">
                  <c:v>0.07217340230306452</c:v>
                </c:pt>
              </c:numCache>
            </c:numRef>
          </c:val>
          <c:smooth val="0"/>
        </c:ser>
        <c:ser>
          <c:idx val="3"/>
          <c:order val="3"/>
          <c:tx>
            <c:v>end pt 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'766'!$I$1:$I$29</c:f>
              <c:numCache>
                <c:ptCount val="29"/>
                <c:pt idx="0">
                  <c:v>0.2624137953690697</c:v>
                </c:pt>
                <c:pt idx="1">
                  <c:v>0.2556194956167124</c:v>
                </c:pt>
                <c:pt idx="2">
                  <c:v>0.24882519586435506</c:v>
                </c:pt>
                <c:pt idx="3">
                  <c:v>0.24203089611199774</c:v>
                </c:pt>
                <c:pt idx="4">
                  <c:v>0.23523659635964042</c:v>
                </c:pt>
                <c:pt idx="5">
                  <c:v>0.22844229660728307</c:v>
                </c:pt>
                <c:pt idx="6">
                  <c:v>0.22164799685492576</c:v>
                </c:pt>
                <c:pt idx="7">
                  <c:v>0.2148536971025684</c:v>
                </c:pt>
                <c:pt idx="8">
                  <c:v>0.2080593973502111</c:v>
                </c:pt>
                <c:pt idx="9">
                  <c:v>0.20126509759785377</c:v>
                </c:pt>
                <c:pt idx="10">
                  <c:v>0.19447079784549642</c:v>
                </c:pt>
                <c:pt idx="11">
                  <c:v>0.1876764980931391</c:v>
                </c:pt>
                <c:pt idx="12">
                  <c:v>0.18088219834078179</c:v>
                </c:pt>
                <c:pt idx="13">
                  <c:v>0.17408789858842444</c:v>
                </c:pt>
                <c:pt idx="14">
                  <c:v>0.16729359883606712</c:v>
                </c:pt>
                <c:pt idx="15">
                  <c:v>0.1604992990837098</c:v>
                </c:pt>
                <c:pt idx="16">
                  <c:v>0.15370499933135245</c:v>
                </c:pt>
                <c:pt idx="17">
                  <c:v>0.14691069957899514</c:v>
                </c:pt>
                <c:pt idx="18">
                  <c:v>0.14011639982663782</c:v>
                </c:pt>
                <c:pt idx="19">
                  <c:v>0.13332210007428047</c:v>
                </c:pt>
                <c:pt idx="20">
                  <c:v>0.12652780032192315</c:v>
                </c:pt>
                <c:pt idx="21">
                  <c:v>0.11973350056956583</c:v>
                </c:pt>
                <c:pt idx="22">
                  <c:v>0.11293920081720848</c:v>
                </c:pt>
                <c:pt idx="23">
                  <c:v>0.10614490106485117</c:v>
                </c:pt>
                <c:pt idx="24">
                  <c:v>0.09935060131249385</c:v>
                </c:pt>
                <c:pt idx="25">
                  <c:v>0.0925563015601365</c:v>
                </c:pt>
                <c:pt idx="26">
                  <c:v>0.08576200180777918</c:v>
                </c:pt>
                <c:pt idx="27">
                  <c:v>0.07896770205542186</c:v>
                </c:pt>
                <c:pt idx="28">
                  <c:v>0.07217340230306452</c:v>
                </c:pt>
              </c:numCache>
            </c:numRef>
          </c:val>
          <c:smooth val="0"/>
        </c:ser>
        <c:ser>
          <c:idx val="4"/>
          <c:order val="4"/>
          <c:tx>
            <c:v>end pt 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'766'!$K$1:$K$29</c:f>
              <c:numCache>
                <c:ptCount val="29"/>
                <c:pt idx="0">
                  <c:v>-0.245</c:v>
                </c:pt>
                <c:pt idx="1">
                  <c:v>-0.23882142857142857</c:v>
                </c:pt>
                <c:pt idx="2">
                  <c:v>-0.23264285714285715</c:v>
                </c:pt>
                <c:pt idx="3">
                  <c:v>-0.2264642857142857</c:v>
                </c:pt>
                <c:pt idx="4">
                  <c:v>-0.22028571428571428</c:v>
                </c:pt>
                <c:pt idx="5">
                  <c:v>-0.21410714285714286</c:v>
                </c:pt>
                <c:pt idx="6">
                  <c:v>-0.20792857142857143</c:v>
                </c:pt>
                <c:pt idx="7">
                  <c:v>-0.20174999999999998</c:v>
                </c:pt>
                <c:pt idx="8">
                  <c:v>-0.19557142857142856</c:v>
                </c:pt>
                <c:pt idx="9">
                  <c:v>-0.18939285714285714</c:v>
                </c:pt>
                <c:pt idx="10">
                  <c:v>-0.18321428571428572</c:v>
                </c:pt>
                <c:pt idx="11">
                  <c:v>-0.1770357142857143</c:v>
                </c:pt>
                <c:pt idx="12">
                  <c:v>-0.17085714285714287</c:v>
                </c:pt>
                <c:pt idx="13">
                  <c:v>-0.16467857142857142</c:v>
                </c:pt>
                <c:pt idx="14">
                  <c:v>-0.1585</c:v>
                </c:pt>
                <c:pt idx="15">
                  <c:v>-0.15232142857142855</c:v>
                </c:pt>
                <c:pt idx="16">
                  <c:v>-0.14614285714285713</c:v>
                </c:pt>
                <c:pt idx="17">
                  <c:v>-0.1399642857142857</c:v>
                </c:pt>
                <c:pt idx="18">
                  <c:v>-0.13378571428571429</c:v>
                </c:pt>
                <c:pt idx="19">
                  <c:v>-0.12760714285714286</c:v>
                </c:pt>
                <c:pt idx="20">
                  <c:v>-0.12142857142857143</c:v>
                </c:pt>
                <c:pt idx="21">
                  <c:v>-0.11524999999999999</c:v>
                </c:pt>
                <c:pt idx="22">
                  <c:v>-0.10907142857142857</c:v>
                </c:pt>
                <c:pt idx="23">
                  <c:v>-0.10289285714285715</c:v>
                </c:pt>
                <c:pt idx="24">
                  <c:v>-0.09671428571428572</c:v>
                </c:pt>
                <c:pt idx="25">
                  <c:v>-0.0905357142857143</c:v>
                </c:pt>
                <c:pt idx="26">
                  <c:v>-0.08435714285714285</c:v>
                </c:pt>
                <c:pt idx="27">
                  <c:v>-0.07817857142857143</c:v>
                </c:pt>
                <c:pt idx="28">
                  <c:v>-0.07200000000000001</c:v>
                </c:pt>
              </c:numCache>
            </c:numRef>
          </c:val>
          <c:smooth val="0"/>
        </c:ser>
        <c:ser>
          <c:idx val="5"/>
          <c:order val="5"/>
          <c:tx>
            <c:v>end pt 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'766'!$M$1:$M$29</c:f>
              <c:numCache>
                <c:ptCount val="29"/>
                <c:pt idx="0">
                  <c:v>-0.094</c:v>
                </c:pt>
                <c:pt idx="1">
                  <c:v>-0.09046428571428572</c:v>
                </c:pt>
                <c:pt idx="2">
                  <c:v>-0.08692857142857142</c:v>
                </c:pt>
                <c:pt idx="3">
                  <c:v>-0.08339285714285714</c:v>
                </c:pt>
                <c:pt idx="4">
                  <c:v>-0.07985714285714286</c:v>
                </c:pt>
                <c:pt idx="5">
                  <c:v>-0.07632142857142857</c:v>
                </c:pt>
                <c:pt idx="6">
                  <c:v>-0.07278571428571429</c:v>
                </c:pt>
                <c:pt idx="7">
                  <c:v>-0.06925</c:v>
                </c:pt>
                <c:pt idx="8">
                  <c:v>-0.06571428571428571</c:v>
                </c:pt>
                <c:pt idx="9">
                  <c:v>-0.06217857142857143</c:v>
                </c:pt>
                <c:pt idx="10">
                  <c:v>-0.05864285714285714</c:v>
                </c:pt>
                <c:pt idx="11">
                  <c:v>-0.055107142857142855</c:v>
                </c:pt>
                <c:pt idx="12">
                  <c:v>-0.051571428571428574</c:v>
                </c:pt>
                <c:pt idx="13">
                  <c:v>-0.048035714285714286</c:v>
                </c:pt>
                <c:pt idx="14">
                  <c:v>-0.0445</c:v>
                </c:pt>
                <c:pt idx="15">
                  <c:v>-0.04096428571428572</c:v>
                </c:pt>
                <c:pt idx="16">
                  <c:v>-0.03742857142857143</c:v>
                </c:pt>
                <c:pt idx="17">
                  <c:v>-0.03389285714285714</c:v>
                </c:pt>
                <c:pt idx="18">
                  <c:v>-0.03035714285714286</c:v>
                </c:pt>
                <c:pt idx="19">
                  <c:v>-0.026821428571428566</c:v>
                </c:pt>
                <c:pt idx="20">
                  <c:v>-0.023285714285714285</c:v>
                </c:pt>
                <c:pt idx="21">
                  <c:v>-0.019750000000000004</c:v>
                </c:pt>
                <c:pt idx="22">
                  <c:v>-0.01621428571428571</c:v>
                </c:pt>
                <c:pt idx="23">
                  <c:v>-0.012678571428571428</c:v>
                </c:pt>
                <c:pt idx="24">
                  <c:v>-0.009142857142857147</c:v>
                </c:pt>
                <c:pt idx="25">
                  <c:v>-0.005607142857142852</c:v>
                </c:pt>
                <c:pt idx="26">
                  <c:v>-0.0020714285714285713</c:v>
                </c:pt>
                <c:pt idx="27">
                  <c:v>0.0014642857142857096</c:v>
                </c:pt>
                <c:pt idx="28">
                  <c:v>0.0050000000000000044</c:v>
                </c:pt>
              </c:numCache>
            </c:numRef>
          </c:val>
          <c:smooth val="0"/>
        </c:ser>
        <c:marker val="1"/>
        <c:axId val="47515642"/>
        <c:axId val="24987595"/>
      </c:lineChart>
      <c:catAx>
        <c:axId val="47515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87595"/>
        <c:crosses val="autoZero"/>
        <c:auto val="1"/>
        <c:lblOffset val="100"/>
        <c:noMultiLvlLbl val="0"/>
      </c:catAx>
      <c:valAx>
        <c:axId val="249875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15642"/>
        <c:crossesAt val="1"/>
        <c:crossBetween val="between"/>
        <c:dispUnits/>
        <c:majorUnit val="0.0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deviation from theortical line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radius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'766'!$J$1:$J$29</c:f>
              <c:numCache>
                <c:ptCount val="29"/>
                <c:pt idx="0">
                  <c:v>0</c:v>
                </c:pt>
                <c:pt idx="1">
                  <c:v>0.06478805735293908</c:v>
                </c:pt>
                <c:pt idx="2">
                  <c:v>0.07422278818755015</c:v>
                </c:pt>
                <c:pt idx="3">
                  <c:v>0.07199458056147218</c:v>
                </c:pt>
                <c:pt idx="4">
                  <c:v>0.04810948178509053</c:v>
                </c:pt>
                <c:pt idx="5">
                  <c:v>0.12357048725148531</c:v>
                </c:pt>
                <c:pt idx="6">
                  <c:v>0.16264486022154923</c:v>
                </c:pt>
                <c:pt idx="7">
                  <c:v>0.10627244633642352</c:v>
                </c:pt>
                <c:pt idx="8">
                  <c:v>0.03910856173834068</c:v>
                </c:pt>
                <c:pt idx="9">
                  <c:v>-0.008752760330861975</c:v>
                </c:pt>
                <c:pt idx="10">
                  <c:v>-0.010269820649391415</c:v>
                </c:pt>
                <c:pt idx="11">
                  <c:v>-0.04545132451265091</c:v>
                </c:pt>
                <c:pt idx="12">
                  <c:v>-0.08202371362651964</c:v>
                </c:pt>
                <c:pt idx="13">
                  <c:v>-0.06832873822867121</c:v>
                </c:pt>
                <c:pt idx="14">
                  <c:v>-0.07320853094535451</c:v>
                </c:pt>
                <c:pt idx="15">
                  <c:v>-0.0423087749288521</c:v>
                </c:pt>
                <c:pt idx="16">
                  <c:v>-0.036261395844402175</c:v>
                </c:pt>
                <c:pt idx="17">
                  <c:v>-0.03778691665336521</c:v>
                </c:pt>
                <c:pt idx="18">
                  <c:v>-0.05109393075281353</c:v>
                </c:pt>
                <c:pt idx="19">
                  <c:v>-0.025090866135088957</c:v>
                </c:pt>
                <c:pt idx="20">
                  <c:v>0.02147557801789718</c:v>
                </c:pt>
                <c:pt idx="21">
                  <c:v>0.03755604135868826</c:v>
                </c:pt>
                <c:pt idx="22">
                  <c:v>0.011145447709512993</c:v>
                </c:pt>
                <c:pt idx="23">
                  <c:v>0.01989080816074887</c:v>
                </c:pt>
                <c:pt idx="24">
                  <c:v>0.08960706590426665</c:v>
                </c:pt>
                <c:pt idx="25">
                  <c:v>0.13945447405168718</c:v>
                </c:pt>
                <c:pt idx="26">
                  <c:v>0.11255088229206947</c:v>
                </c:pt>
                <c:pt idx="27">
                  <c:v>0.06149225665167729</c:v>
                </c:pt>
                <c:pt idx="2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h endpts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'766'!$L$1:$L$29</c:f>
              <c:numCache>
                <c:ptCount val="29"/>
                <c:pt idx="0">
                  <c:v>0</c:v>
                </c:pt>
                <c:pt idx="1">
                  <c:v>-0.07117857142857142</c:v>
                </c:pt>
                <c:pt idx="2">
                  <c:v>-0.08935714285714286</c:v>
                </c:pt>
                <c:pt idx="3">
                  <c:v>-0.0875357142857143</c:v>
                </c:pt>
                <c:pt idx="4">
                  <c:v>-0.0627142857142857</c:v>
                </c:pt>
                <c:pt idx="5">
                  <c:v>-0.13789285714285712</c:v>
                </c:pt>
                <c:pt idx="6">
                  <c:v>-0.17607142857142857</c:v>
                </c:pt>
                <c:pt idx="7">
                  <c:v>-0.11925000000000002</c:v>
                </c:pt>
                <c:pt idx="8">
                  <c:v>-0.050428571428571434</c:v>
                </c:pt>
                <c:pt idx="9">
                  <c:v>-0.0006071428571428616</c:v>
                </c:pt>
                <c:pt idx="10">
                  <c:v>0.006214285714285728</c:v>
                </c:pt>
                <c:pt idx="11">
                  <c:v>0.03503571428571431</c:v>
                </c:pt>
                <c:pt idx="12">
                  <c:v>0.07285714285714287</c:v>
                </c:pt>
                <c:pt idx="13">
                  <c:v>0.06167857142857143</c:v>
                </c:pt>
                <c:pt idx="14">
                  <c:v>0.0645</c:v>
                </c:pt>
                <c:pt idx="15">
                  <c:v>0.052321428571428547</c:v>
                </c:pt>
                <c:pt idx="16">
                  <c:v>0.05414285714285713</c:v>
                </c:pt>
                <c:pt idx="17">
                  <c:v>0.06796428571428571</c:v>
                </c:pt>
                <c:pt idx="18">
                  <c:v>0.06378571428571428</c:v>
                </c:pt>
                <c:pt idx="19">
                  <c:v>0.04260714285714286</c:v>
                </c:pt>
                <c:pt idx="20">
                  <c:v>0.03342857142857143</c:v>
                </c:pt>
                <c:pt idx="21">
                  <c:v>0.011249999999999996</c:v>
                </c:pt>
                <c:pt idx="22">
                  <c:v>0.015071428571428569</c:v>
                </c:pt>
                <c:pt idx="23">
                  <c:v>0.0038928571428571423</c:v>
                </c:pt>
                <c:pt idx="24">
                  <c:v>-0.03128571428571428</c:v>
                </c:pt>
                <c:pt idx="25">
                  <c:v>-0.05946428571428569</c:v>
                </c:pt>
                <c:pt idx="26">
                  <c:v>-0.06364285714285714</c:v>
                </c:pt>
                <c:pt idx="27">
                  <c:v>-0.041821428571428565</c:v>
                </c:pt>
                <c:pt idx="28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v endpts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'766'!$N$1:$N$29</c:f>
              <c:numCache>
                <c:ptCount val="29"/>
                <c:pt idx="0">
                  <c:v>0</c:v>
                </c:pt>
                <c:pt idx="1">
                  <c:v>0.009464285714285717</c:v>
                </c:pt>
                <c:pt idx="2">
                  <c:v>0.06092857142857143</c:v>
                </c:pt>
                <c:pt idx="3">
                  <c:v>0.08739285714285715</c:v>
                </c:pt>
                <c:pt idx="4">
                  <c:v>0.09385714285714286</c:v>
                </c:pt>
                <c:pt idx="5">
                  <c:v>0.07932142857142857</c:v>
                </c:pt>
                <c:pt idx="6">
                  <c:v>0.05778571428571429</c:v>
                </c:pt>
                <c:pt idx="7">
                  <c:v>0.07825</c:v>
                </c:pt>
                <c:pt idx="8">
                  <c:v>0.08971428571428572</c:v>
                </c:pt>
                <c:pt idx="9">
                  <c:v>0.09317857142857143</c:v>
                </c:pt>
                <c:pt idx="10">
                  <c:v>0.10964285714285714</c:v>
                </c:pt>
                <c:pt idx="11">
                  <c:v>0.06310714285714286</c:v>
                </c:pt>
                <c:pt idx="12">
                  <c:v>0.038571428571428576</c:v>
                </c:pt>
                <c:pt idx="13">
                  <c:v>0.024035714285714285</c:v>
                </c:pt>
                <c:pt idx="14">
                  <c:v>0.0485</c:v>
                </c:pt>
                <c:pt idx="15">
                  <c:v>0.10396428571428572</c:v>
                </c:pt>
                <c:pt idx="16">
                  <c:v>0.11042857142857143</c:v>
                </c:pt>
                <c:pt idx="17">
                  <c:v>0.11589285714285714</c:v>
                </c:pt>
                <c:pt idx="18">
                  <c:v>0.08535714285714285</c:v>
                </c:pt>
                <c:pt idx="19">
                  <c:v>0.09382142857142857</c:v>
                </c:pt>
                <c:pt idx="20">
                  <c:v>0.1422857142857143</c:v>
                </c:pt>
                <c:pt idx="21">
                  <c:v>0.13774999999999998</c:v>
                </c:pt>
                <c:pt idx="22">
                  <c:v>0.09721428571428571</c:v>
                </c:pt>
                <c:pt idx="23">
                  <c:v>0.09067857142857143</c:v>
                </c:pt>
                <c:pt idx="24">
                  <c:v>0.14814285714285716</c:v>
                </c:pt>
                <c:pt idx="25">
                  <c:v>0.18260714285714286</c:v>
                </c:pt>
                <c:pt idx="26">
                  <c:v>0.13407142857142856</c:v>
                </c:pt>
                <c:pt idx="27">
                  <c:v>0.07153571428571429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23561764"/>
        <c:axId val="10729285"/>
      </c:lineChart>
      <c:catAx>
        <c:axId val="23561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29285"/>
        <c:crosses val="autoZero"/>
        <c:auto val="1"/>
        <c:lblOffset val="100"/>
        <c:noMultiLvlLbl val="0"/>
      </c:catAx>
      <c:valAx>
        <c:axId val="107292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5617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Horizontal and Vertical line based on the collected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'766'!$F$1:$F$29</c:f>
              <c:numCache>
                <c:ptCount val="29"/>
                <c:pt idx="0">
                  <c:v>-0.245</c:v>
                </c:pt>
                <c:pt idx="1">
                  <c:v>-0.31</c:v>
                </c:pt>
                <c:pt idx="2">
                  <c:v>-0.322</c:v>
                </c:pt>
                <c:pt idx="3">
                  <c:v>-0.314</c:v>
                </c:pt>
                <c:pt idx="4">
                  <c:v>-0.283</c:v>
                </c:pt>
                <c:pt idx="5">
                  <c:v>-0.352</c:v>
                </c:pt>
                <c:pt idx="6">
                  <c:v>-0.384</c:v>
                </c:pt>
                <c:pt idx="7">
                  <c:v>-0.321</c:v>
                </c:pt>
                <c:pt idx="8">
                  <c:v>-0.246</c:v>
                </c:pt>
                <c:pt idx="9">
                  <c:v>-0.19</c:v>
                </c:pt>
                <c:pt idx="10">
                  <c:v>-0.177</c:v>
                </c:pt>
                <c:pt idx="11">
                  <c:v>-0.142</c:v>
                </c:pt>
                <c:pt idx="12">
                  <c:v>-0.098</c:v>
                </c:pt>
                <c:pt idx="13">
                  <c:v>-0.103</c:v>
                </c:pt>
                <c:pt idx="14">
                  <c:v>-0.094</c:v>
                </c:pt>
                <c:pt idx="15">
                  <c:v>-0.1</c:v>
                </c:pt>
                <c:pt idx="16">
                  <c:v>-0.092</c:v>
                </c:pt>
                <c:pt idx="17">
                  <c:v>-0.072</c:v>
                </c:pt>
                <c:pt idx="18">
                  <c:v>-0.07</c:v>
                </c:pt>
                <c:pt idx="19">
                  <c:v>-0.085</c:v>
                </c:pt>
                <c:pt idx="20">
                  <c:v>-0.088</c:v>
                </c:pt>
                <c:pt idx="21">
                  <c:v>-0.104</c:v>
                </c:pt>
                <c:pt idx="22">
                  <c:v>-0.094</c:v>
                </c:pt>
                <c:pt idx="23">
                  <c:v>-0.099</c:v>
                </c:pt>
                <c:pt idx="24">
                  <c:v>-0.128</c:v>
                </c:pt>
                <c:pt idx="25">
                  <c:v>-0.15</c:v>
                </c:pt>
                <c:pt idx="26">
                  <c:v>-0.148</c:v>
                </c:pt>
                <c:pt idx="27">
                  <c:v>-0.12</c:v>
                </c:pt>
                <c:pt idx="28">
                  <c:v>-0.072</c:v>
                </c:pt>
              </c:numCache>
            </c:numRef>
          </c:xVal>
          <c:yVal>
            <c:numRef>
              <c:f>'766'!$G$1:$G$29</c:f>
              <c:numCache>
                <c:ptCount val="29"/>
                <c:pt idx="0">
                  <c:v>-0.094</c:v>
                </c:pt>
                <c:pt idx="1">
                  <c:v>-0.081</c:v>
                </c:pt>
                <c:pt idx="2">
                  <c:v>-0.026</c:v>
                </c:pt>
                <c:pt idx="3">
                  <c:v>0.004</c:v>
                </c:pt>
                <c:pt idx="4">
                  <c:v>0.014</c:v>
                </c:pt>
                <c:pt idx="5">
                  <c:v>0.003</c:v>
                </c:pt>
                <c:pt idx="6">
                  <c:v>-0.015</c:v>
                </c:pt>
                <c:pt idx="7">
                  <c:v>0.009</c:v>
                </c:pt>
                <c:pt idx="8">
                  <c:v>0.024</c:v>
                </c:pt>
                <c:pt idx="9">
                  <c:v>0.031</c:v>
                </c:pt>
                <c:pt idx="10">
                  <c:v>0.051</c:v>
                </c:pt>
                <c:pt idx="11">
                  <c:v>0.008</c:v>
                </c:pt>
                <c:pt idx="12">
                  <c:v>-0.013</c:v>
                </c:pt>
                <c:pt idx="13">
                  <c:v>-0.024</c:v>
                </c:pt>
                <c:pt idx="14">
                  <c:v>0.004</c:v>
                </c:pt>
                <c:pt idx="15">
                  <c:v>0.063</c:v>
                </c:pt>
                <c:pt idx="16">
                  <c:v>0.073</c:v>
                </c:pt>
                <c:pt idx="17">
                  <c:v>0.082</c:v>
                </c:pt>
                <c:pt idx="18">
                  <c:v>0.055</c:v>
                </c:pt>
                <c:pt idx="19">
                  <c:v>0.067</c:v>
                </c:pt>
                <c:pt idx="20">
                  <c:v>0.119</c:v>
                </c:pt>
                <c:pt idx="21">
                  <c:v>0.118</c:v>
                </c:pt>
                <c:pt idx="22">
                  <c:v>0.081</c:v>
                </c:pt>
                <c:pt idx="23">
                  <c:v>0.078</c:v>
                </c:pt>
                <c:pt idx="24">
                  <c:v>0.139</c:v>
                </c:pt>
                <c:pt idx="25">
                  <c:v>0.177</c:v>
                </c:pt>
                <c:pt idx="26">
                  <c:v>0.132</c:v>
                </c:pt>
                <c:pt idx="27">
                  <c:v>0.073</c:v>
                </c:pt>
                <c:pt idx="28">
                  <c:v>0.005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'766'!$E$1:$E$29</c:f>
              <c:numCache>
                <c:ptCount val="29"/>
                <c:pt idx="0">
                  <c:v>1.677</c:v>
                </c:pt>
                <c:pt idx="1">
                  <c:v>1.677</c:v>
                </c:pt>
                <c:pt idx="2">
                  <c:v>1.677</c:v>
                </c:pt>
                <c:pt idx="3">
                  <c:v>1.677</c:v>
                </c:pt>
                <c:pt idx="4">
                  <c:v>1.677</c:v>
                </c:pt>
                <c:pt idx="5">
                  <c:v>1.677</c:v>
                </c:pt>
                <c:pt idx="6">
                  <c:v>1.677</c:v>
                </c:pt>
                <c:pt idx="7">
                  <c:v>1.677</c:v>
                </c:pt>
                <c:pt idx="8">
                  <c:v>1.677</c:v>
                </c:pt>
                <c:pt idx="9">
                  <c:v>1.677</c:v>
                </c:pt>
                <c:pt idx="10">
                  <c:v>1.677</c:v>
                </c:pt>
                <c:pt idx="11">
                  <c:v>1.677</c:v>
                </c:pt>
                <c:pt idx="12">
                  <c:v>1.677</c:v>
                </c:pt>
                <c:pt idx="13">
                  <c:v>1.677</c:v>
                </c:pt>
                <c:pt idx="14">
                  <c:v>1.677</c:v>
                </c:pt>
                <c:pt idx="15">
                  <c:v>1.677</c:v>
                </c:pt>
                <c:pt idx="16">
                  <c:v>1.677</c:v>
                </c:pt>
                <c:pt idx="17">
                  <c:v>1.677</c:v>
                </c:pt>
                <c:pt idx="18">
                  <c:v>1.677</c:v>
                </c:pt>
                <c:pt idx="19">
                  <c:v>1.677</c:v>
                </c:pt>
                <c:pt idx="20">
                  <c:v>1.677</c:v>
                </c:pt>
                <c:pt idx="21">
                  <c:v>1.677</c:v>
                </c:pt>
                <c:pt idx="22">
                  <c:v>1.677</c:v>
                </c:pt>
                <c:pt idx="23">
                  <c:v>1.677</c:v>
                </c:pt>
                <c:pt idx="24">
                  <c:v>1.677</c:v>
                </c:pt>
                <c:pt idx="25">
                  <c:v>1.677</c:v>
                </c:pt>
                <c:pt idx="26">
                  <c:v>1.677</c:v>
                </c:pt>
                <c:pt idx="27">
                  <c:v>1.677</c:v>
                </c:pt>
                <c:pt idx="28">
                  <c:v>1.677</c:v>
                </c:pt>
              </c:numCache>
            </c:numRef>
          </c:xVal>
          <c:yVal>
            <c:numRef>
              <c:f>'766'!$F$1:$F$29</c:f>
              <c:numCache>
                <c:ptCount val="29"/>
                <c:pt idx="0">
                  <c:v>-0.245</c:v>
                </c:pt>
                <c:pt idx="1">
                  <c:v>-0.31</c:v>
                </c:pt>
                <c:pt idx="2">
                  <c:v>-0.322</c:v>
                </c:pt>
                <c:pt idx="3">
                  <c:v>-0.314</c:v>
                </c:pt>
                <c:pt idx="4">
                  <c:v>-0.283</c:v>
                </c:pt>
                <c:pt idx="5">
                  <c:v>-0.352</c:v>
                </c:pt>
                <c:pt idx="6">
                  <c:v>-0.384</c:v>
                </c:pt>
                <c:pt idx="7">
                  <c:v>-0.321</c:v>
                </c:pt>
                <c:pt idx="8">
                  <c:v>-0.246</c:v>
                </c:pt>
                <c:pt idx="9">
                  <c:v>-0.19</c:v>
                </c:pt>
                <c:pt idx="10">
                  <c:v>-0.177</c:v>
                </c:pt>
                <c:pt idx="11">
                  <c:v>-0.142</c:v>
                </c:pt>
                <c:pt idx="12">
                  <c:v>-0.098</c:v>
                </c:pt>
                <c:pt idx="13">
                  <c:v>-0.103</c:v>
                </c:pt>
                <c:pt idx="14">
                  <c:v>-0.094</c:v>
                </c:pt>
                <c:pt idx="15">
                  <c:v>-0.1</c:v>
                </c:pt>
                <c:pt idx="16">
                  <c:v>-0.092</c:v>
                </c:pt>
                <c:pt idx="17">
                  <c:v>-0.072</c:v>
                </c:pt>
                <c:pt idx="18">
                  <c:v>-0.07</c:v>
                </c:pt>
                <c:pt idx="19">
                  <c:v>-0.085</c:v>
                </c:pt>
                <c:pt idx="20">
                  <c:v>-0.088</c:v>
                </c:pt>
                <c:pt idx="21">
                  <c:v>-0.104</c:v>
                </c:pt>
                <c:pt idx="22">
                  <c:v>-0.094</c:v>
                </c:pt>
                <c:pt idx="23">
                  <c:v>-0.099</c:v>
                </c:pt>
                <c:pt idx="24">
                  <c:v>-0.128</c:v>
                </c:pt>
                <c:pt idx="25">
                  <c:v>-0.15</c:v>
                </c:pt>
                <c:pt idx="26">
                  <c:v>-0.148</c:v>
                </c:pt>
                <c:pt idx="27">
                  <c:v>-0.12</c:v>
                </c:pt>
                <c:pt idx="28">
                  <c:v>-0.072</c:v>
                </c:pt>
              </c:numCache>
            </c:numRef>
          </c:yVal>
          <c:smooth val="1"/>
        </c:ser>
        <c:axId val="29454702"/>
        <c:axId val="63765727"/>
      </c:scatterChart>
      <c:valAx>
        <c:axId val="29454702"/>
        <c:scaling>
          <c:orientation val="minMax"/>
          <c:max val="0.45"/>
          <c:min val="-0.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Horizontal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765727"/>
        <c:crosses val="autoZero"/>
        <c:crossBetween val="midCat"/>
        <c:dispUnits/>
      </c:valAx>
      <c:valAx>
        <c:axId val="63765727"/>
        <c:scaling>
          <c:orientation val="minMax"/>
          <c:max val="0.45"/>
          <c:min val="-0.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Vertical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547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Horizontal and Vertical line based on the zeroed values</a:t>
            </a:r>
          </a:p>
        </c:rich>
      </c:tx>
      <c:layout>
        <c:manualLayout>
          <c:xMode val="factor"/>
          <c:yMode val="factor"/>
          <c:x val="0.024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7375"/>
          <c:w val="0.88475"/>
          <c:h val="0.73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'766'!$L$1:$L$29</c:f>
              <c:numCache>
                <c:ptCount val="29"/>
                <c:pt idx="0">
                  <c:v>0</c:v>
                </c:pt>
                <c:pt idx="1">
                  <c:v>-0.07117857142857142</c:v>
                </c:pt>
                <c:pt idx="2">
                  <c:v>-0.08935714285714286</c:v>
                </c:pt>
                <c:pt idx="3">
                  <c:v>-0.0875357142857143</c:v>
                </c:pt>
                <c:pt idx="4">
                  <c:v>-0.0627142857142857</c:v>
                </c:pt>
                <c:pt idx="5">
                  <c:v>-0.13789285714285712</c:v>
                </c:pt>
                <c:pt idx="6">
                  <c:v>-0.17607142857142857</c:v>
                </c:pt>
                <c:pt idx="7">
                  <c:v>-0.11925000000000002</c:v>
                </c:pt>
                <c:pt idx="8">
                  <c:v>-0.050428571428571434</c:v>
                </c:pt>
                <c:pt idx="9">
                  <c:v>-0.0006071428571428616</c:v>
                </c:pt>
                <c:pt idx="10">
                  <c:v>0.006214285714285728</c:v>
                </c:pt>
                <c:pt idx="11">
                  <c:v>0.03503571428571431</c:v>
                </c:pt>
                <c:pt idx="12">
                  <c:v>0.07285714285714287</c:v>
                </c:pt>
                <c:pt idx="13">
                  <c:v>0.06167857142857143</c:v>
                </c:pt>
                <c:pt idx="14">
                  <c:v>0.0645</c:v>
                </c:pt>
                <c:pt idx="15">
                  <c:v>0.052321428571428547</c:v>
                </c:pt>
                <c:pt idx="16">
                  <c:v>0.05414285714285713</c:v>
                </c:pt>
                <c:pt idx="17">
                  <c:v>0.06796428571428571</c:v>
                </c:pt>
                <c:pt idx="18">
                  <c:v>0.06378571428571428</c:v>
                </c:pt>
                <c:pt idx="19">
                  <c:v>0.04260714285714286</c:v>
                </c:pt>
                <c:pt idx="20">
                  <c:v>0.03342857142857143</c:v>
                </c:pt>
                <c:pt idx="21">
                  <c:v>0.011249999999999996</c:v>
                </c:pt>
                <c:pt idx="22">
                  <c:v>0.015071428571428569</c:v>
                </c:pt>
                <c:pt idx="23">
                  <c:v>0.0038928571428571423</c:v>
                </c:pt>
                <c:pt idx="24">
                  <c:v>-0.03128571428571428</c:v>
                </c:pt>
                <c:pt idx="25">
                  <c:v>-0.05946428571428569</c:v>
                </c:pt>
                <c:pt idx="26">
                  <c:v>-0.06364285714285714</c:v>
                </c:pt>
                <c:pt idx="27">
                  <c:v>-0.041821428571428565</c:v>
                </c:pt>
                <c:pt idx="28">
                  <c:v>0</c:v>
                </c:pt>
              </c:numCache>
            </c:numRef>
          </c:xVal>
          <c:yVal>
            <c:numRef>
              <c:f>'766'!$N$1:$N$29</c:f>
              <c:numCache>
                <c:ptCount val="29"/>
                <c:pt idx="0">
                  <c:v>0</c:v>
                </c:pt>
                <c:pt idx="1">
                  <c:v>0.009464285714285717</c:v>
                </c:pt>
                <c:pt idx="2">
                  <c:v>0.06092857142857143</c:v>
                </c:pt>
                <c:pt idx="3">
                  <c:v>0.08739285714285715</c:v>
                </c:pt>
                <c:pt idx="4">
                  <c:v>0.09385714285714286</c:v>
                </c:pt>
                <c:pt idx="5">
                  <c:v>0.07932142857142857</c:v>
                </c:pt>
                <c:pt idx="6">
                  <c:v>0.05778571428571429</c:v>
                </c:pt>
                <c:pt idx="7">
                  <c:v>0.07825</c:v>
                </c:pt>
                <c:pt idx="8">
                  <c:v>0.08971428571428572</c:v>
                </c:pt>
                <c:pt idx="9">
                  <c:v>0.09317857142857143</c:v>
                </c:pt>
                <c:pt idx="10">
                  <c:v>0.10964285714285714</c:v>
                </c:pt>
                <c:pt idx="11">
                  <c:v>0.06310714285714286</c:v>
                </c:pt>
                <c:pt idx="12">
                  <c:v>0.038571428571428576</c:v>
                </c:pt>
                <c:pt idx="13">
                  <c:v>0.024035714285714285</c:v>
                </c:pt>
                <c:pt idx="14">
                  <c:v>0.0485</c:v>
                </c:pt>
                <c:pt idx="15">
                  <c:v>0.10396428571428572</c:v>
                </c:pt>
                <c:pt idx="16">
                  <c:v>0.11042857142857143</c:v>
                </c:pt>
                <c:pt idx="17">
                  <c:v>0.11589285714285714</c:v>
                </c:pt>
                <c:pt idx="18">
                  <c:v>0.08535714285714285</c:v>
                </c:pt>
                <c:pt idx="19">
                  <c:v>0.09382142857142857</c:v>
                </c:pt>
                <c:pt idx="20">
                  <c:v>0.1422857142857143</c:v>
                </c:pt>
                <c:pt idx="21">
                  <c:v>0.13774999999999998</c:v>
                </c:pt>
                <c:pt idx="22">
                  <c:v>0.09721428571428571</c:v>
                </c:pt>
                <c:pt idx="23">
                  <c:v>0.09067857142857143</c:v>
                </c:pt>
                <c:pt idx="24">
                  <c:v>0.14814285714285716</c:v>
                </c:pt>
                <c:pt idx="25">
                  <c:v>0.18260714285714286</c:v>
                </c:pt>
                <c:pt idx="26">
                  <c:v>0.13407142857142856</c:v>
                </c:pt>
                <c:pt idx="27">
                  <c:v>0.07153571428571429</c:v>
                </c:pt>
                <c:pt idx="28">
                  <c:v>0</c:v>
                </c:pt>
              </c:numCache>
            </c:numRef>
          </c:yVal>
          <c:smooth val="1"/>
        </c:ser>
        <c:axId val="37020632"/>
        <c:axId val="64750233"/>
      </c:scatterChart>
      <c:valAx>
        <c:axId val="37020632"/>
        <c:scaling>
          <c:orientation val="minMax"/>
          <c:max val="0.45"/>
          <c:min val="-0.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Horizontal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50233"/>
        <c:crosses val="autoZero"/>
        <c:crossBetween val="midCat"/>
        <c:dispUnits/>
      </c:valAx>
      <c:valAx>
        <c:axId val="64750233"/>
        <c:scaling>
          <c:orientation val="minMax"/>
          <c:max val="0.45"/>
          <c:min val="-0.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Vertical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206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actual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horizontal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'780'!$F$1:$F$29</c:f>
              <c:numCache>
                <c:ptCount val="29"/>
                <c:pt idx="0">
                  <c:v>-0.244</c:v>
                </c:pt>
                <c:pt idx="1">
                  <c:v>-0.284</c:v>
                </c:pt>
                <c:pt idx="2">
                  <c:v>-0.278</c:v>
                </c:pt>
                <c:pt idx="3">
                  <c:v>-0.247</c:v>
                </c:pt>
                <c:pt idx="4">
                  <c:v>-0.219</c:v>
                </c:pt>
                <c:pt idx="5">
                  <c:v>-0.247</c:v>
                </c:pt>
                <c:pt idx="6">
                  <c:v>-0.277</c:v>
                </c:pt>
                <c:pt idx="7">
                  <c:v>-0.248</c:v>
                </c:pt>
                <c:pt idx="8">
                  <c:v>-0.212</c:v>
                </c:pt>
                <c:pt idx="9">
                  <c:v>-0.121</c:v>
                </c:pt>
                <c:pt idx="10">
                  <c:v>-0.12</c:v>
                </c:pt>
                <c:pt idx="11">
                  <c:v>-0.1</c:v>
                </c:pt>
                <c:pt idx="12">
                  <c:v>-0.087</c:v>
                </c:pt>
                <c:pt idx="13">
                  <c:v>-0.07</c:v>
                </c:pt>
                <c:pt idx="14">
                  <c:v>-0.072</c:v>
                </c:pt>
                <c:pt idx="15">
                  <c:v>-0.068</c:v>
                </c:pt>
                <c:pt idx="16">
                  <c:v>-0.077</c:v>
                </c:pt>
                <c:pt idx="17">
                  <c:v>-0.03</c:v>
                </c:pt>
                <c:pt idx="18">
                  <c:v>0.013</c:v>
                </c:pt>
                <c:pt idx="19">
                  <c:v>-0.026</c:v>
                </c:pt>
                <c:pt idx="20">
                  <c:v>-0.088</c:v>
                </c:pt>
                <c:pt idx="21">
                  <c:v>-0.069</c:v>
                </c:pt>
                <c:pt idx="22">
                  <c:v>-0.022</c:v>
                </c:pt>
                <c:pt idx="23">
                  <c:v>-0.004</c:v>
                </c:pt>
                <c:pt idx="24">
                  <c:v>-0.025</c:v>
                </c:pt>
                <c:pt idx="25">
                  <c:v>-0.034</c:v>
                </c:pt>
                <c:pt idx="26">
                  <c:v>-0.029</c:v>
                </c:pt>
                <c:pt idx="27">
                  <c:v>0.004</c:v>
                </c:pt>
                <c:pt idx="28">
                  <c:v>-0.002</c:v>
                </c:pt>
              </c:numCache>
            </c:numRef>
          </c:val>
          <c:smooth val="0"/>
        </c:ser>
        <c:ser>
          <c:idx val="1"/>
          <c:order val="1"/>
          <c:tx>
            <c:v>vertical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'780'!$G$1:$G$29</c:f>
              <c:numCache>
                <c:ptCount val="29"/>
                <c:pt idx="0">
                  <c:v>-0.107</c:v>
                </c:pt>
                <c:pt idx="1">
                  <c:v>-0.091</c:v>
                </c:pt>
                <c:pt idx="2">
                  <c:v>-0.068</c:v>
                </c:pt>
                <c:pt idx="3">
                  <c:v>-0.051</c:v>
                </c:pt>
                <c:pt idx="4">
                  <c:v>-0.041</c:v>
                </c:pt>
                <c:pt idx="5">
                  <c:v>-0.029</c:v>
                </c:pt>
                <c:pt idx="6">
                  <c:v>-0.041</c:v>
                </c:pt>
                <c:pt idx="7">
                  <c:v>0.013</c:v>
                </c:pt>
                <c:pt idx="8">
                  <c:v>0.005</c:v>
                </c:pt>
                <c:pt idx="9">
                  <c:v>-0.043</c:v>
                </c:pt>
                <c:pt idx="10">
                  <c:v>-0.026</c:v>
                </c:pt>
                <c:pt idx="11">
                  <c:v>-0.025</c:v>
                </c:pt>
                <c:pt idx="12">
                  <c:v>-0.032</c:v>
                </c:pt>
                <c:pt idx="13">
                  <c:v>-0.028</c:v>
                </c:pt>
                <c:pt idx="14">
                  <c:v>-0.02</c:v>
                </c:pt>
                <c:pt idx="15">
                  <c:v>0.015</c:v>
                </c:pt>
                <c:pt idx="16">
                  <c:v>0.03</c:v>
                </c:pt>
                <c:pt idx="17">
                  <c:v>0.02</c:v>
                </c:pt>
                <c:pt idx="18">
                  <c:v>0.017</c:v>
                </c:pt>
                <c:pt idx="19">
                  <c:v>0.057</c:v>
                </c:pt>
                <c:pt idx="20">
                  <c:v>0.093</c:v>
                </c:pt>
                <c:pt idx="21">
                  <c:v>0.065</c:v>
                </c:pt>
                <c:pt idx="22">
                  <c:v>0.004</c:v>
                </c:pt>
                <c:pt idx="23">
                  <c:v>-0.039</c:v>
                </c:pt>
                <c:pt idx="24">
                  <c:v>0.004</c:v>
                </c:pt>
                <c:pt idx="25">
                  <c:v>0.045</c:v>
                </c:pt>
                <c:pt idx="26">
                  <c:v>0.019</c:v>
                </c:pt>
                <c:pt idx="27">
                  <c:v>-0.004</c:v>
                </c:pt>
                <c:pt idx="28">
                  <c:v>-0.051</c:v>
                </c:pt>
              </c:numCache>
            </c:numRef>
          </c:val>
          <c:smooth val="0"/>
        </c:ser>
        <c:ser>
          <c:idx val="2"/>
          <c:order val="2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'780'!$H$1:$H$29</c:f>
              <c:numCache>
                <c:ptCount val="29"/>
                <c:pt idx="0">
                  <c:v>0.2664301034042512</c:v>
                </c:pt>
                <c:pt idx="1">
                  <c:v>0.2982230708714535</c:v>
                </c:pt>
                <c:pt idx="2">
                  <c:v>0.2861957372149348</c:v>
                </c:pt>
                <c:pt idx="3">
                  <c:v>0.25221022976873875</c:v>
                </c:pt>
                <c:pt idx="4">
                  <c:v>0.22280484734403783</c:v>
                </c:pt>
                <c:pt idx="5">
                  <c:v>0.24869660230891777</c:v>
                </c:pt>
                <c:pt idx="6">
                  <c:v>0.2800178565734693</c:v>
                </c:pt>
                <c:pt idx="7">
                  <c:v>0.24834049206683956</c:v>
                </c:pt>
                <c:pt idx="8">
                  <c:v>0.21205895406702352</c:v>
                </c:pt>
                <c:pt idx="9">
                  <c:v>0.12841339493993606</c:v>
                </c:pt>
                <c:pt idx="10">
                  <c:v>0.12278436382536662</c:v>
                </c:pt>
                <c:pt idx="11">
                  <c:v>0.10307764064044153</c:v>
                </c:pt>
                <c:pt idx="12">
                  <c:v>0.09269843580125826</c:v>
                </c:pt>
                <c:pt idx="13">
                  <c:v>0.07539230729988305</c:v>
                </c:pt>
                <c:pt idx="14">
                  <c:v>0.07472616676907762</c:v>
                </c:pt>
                <c:pt idx="15">
                  <c:v>0.06963476143421474</c:v>
                </c:pt>
                <c:pt idx="16">
                  <c:v>0.08263776376451629</c:v>
                </c:pt>
                <c:pt idx="17">
                  <c:v>0.03605551275463989</c:v>
                </c:pt>
                <c:pt idx="18">
                  <c:v>0.0214009345590327</c:v>
                </c:pt>
                <c:pt idx="19">
                  <c:v>0.06264982043070834</c:v>
                </c:pt>
                <c:pt idx="20">
                  <c:v>0.12803515142334934</c:v>
                </c:pt>
                <c:pt idx="21">
                  <c:v>0.09479451460923254</c:v>
                </c:pt>
                <c:pt idx="22">
                  <c:v>0.022360679774997894</c:v>
                </c:pt>
                <c:pt idx="23">
                  <c:v>0.03920459156782532</c:v>
                </c:pt>
                <c:pt idx="24">
                  <c:v>0.02531797780234433</c:v>
                </c:pt>
                <c:pt idx="25">
                  <c:v>0.0564003546088143</c:v>
                </c:pt>
                <c:pt idx="26">
                  <c:v>0.03466987164671943</c:v>
                </c:pt>
                <c:pt idx="27">
                  <c:v>0.00565685424949238</c:v>
                </c:pt>
                <c:pt idx="28">
                  <c:v>0.051039200620699374</c:v>
                </c:pt>
              </c:numCache>
            </c:numRef>
          </c:val>
          <c:smooth val="0"/>
        </c:ser>
        <c:ser>
          <c:idx val="3"/>
          <c:order val="3"/>
          <c:tx>
            <c:v>end pt 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'780'!$I$1:$I$29</c:f>
              <c:numCache>
                <c:ptCount val="29"/>
                <c:pt idx="0">
                  <c:v>0.2664301034042512</c:v>
                </c:pt>
                <c:pt idx="1">
                  <c:v>0.2587375711619815</c:v>
                </c:pt>
                <c:pt idx="2">
                  <c:v>0.2510450389197118</c:v>
                </c:pt>
                <c:pt idx="3">
                  <c:v>0.2433525066774421</c:v>
                </c:pt>
                <c:pt idx="4">
                  <c:v>0.2356599744351724</c:v>
                </c:pt>
                <c:pt idx="5">
                  <c:v>0.2279674421929027</c:v>
                </c:pt>
                <c:pt idx="6">
                  <c:v>0.22027490995063298</c:v>
                </c:pt>
                <c:pt idx="7">
                  <c:v>0.21258237770836325</c:v>
                </c:pt>
                <c:pt idx="8">
                  <c:v>0.20488984546609357</c:v>
                </c:pt>
                <c:pt idx="9">
                  <c:v>0.19719731322382383</c:v>
                </c:pt>
                <c:pt idx="10">
                  <c:v>0.18950478098155416</c:v>
                </c:pt>
                <c:pt idx="11">
                  <c:v>0.18181224873928442</c:v>
                </c:pt>
                <c:pt idx="12">
                  <c:v>0.17411971649701471</c:v>
                </c:pt>
                <c:pt idx="13">
                  <c:v>0.166427184254745</c:v>
                </c:pt>
                <c:pt idx="14">
                  <c:v>0.1587346520124753</c:v>
                </c:pt>
                <c:pt idx="15">
                  <c:v>0.1510421197702056</c:v>
                </c:pt>
                <c:pt idx="16">
                  <c:v>0.1433495875279359</c:v>
                </c:pt>
                <c:pt idx="17">
                  <c:v>0.13565705528566618</c:v>
                </c:pt>
                <c:pt idx="18">
                  <c:v>0.12796452304339648</c:v>
                </c:pt>
                <c:pt idx="19">
                  <c:v>0.12027199080112677</c:v>
                </c:pt>
                <c:pt idx="20">
                  <c:v>0.11257945855885707</c:v>
                </c:pt>
                <c:pt idx="21">
                  <c:v>0.10488692631658736</c:v>
                </c:pt>
                <c:pt idx="22">
                  <c:v>0.09719439407431765</c:v>
                </c:pt>
                <c:pt idx="23">
                  <c:v>0.08950186183204795</c:v>
                </c:pt>
                <c:pt idx="24">
                  <c:v>0.08180932958977821</c:v>
                </c:pt>
                <c:pt idx="25">
                  <c:v>0.0741167973475085</c:v>
                </c:pt>
                <c:pt idx="26">
                  <c:v>0.0664242651052388</c:v>
                </c:pt>
                <c:pt idx="27">
                  <c:v>0.058731732862969094</c:v>
                </c:pt>
                <c:pt idx="28">
                  <c:v>0.05103920062069939</c:v>
                </c:pt>
              </c:numCache>
            </c:numRef>
          </c:val>
          <c:smooth val="0"/>
        </c:ser>
        <c:ser>
          <c:idx val="4"/>
          <c:order val="4"/>
          <c:tx>
            <c:v>end pt 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'780'!$K$1:$K$29</c:f>
              <c:numCache>
                <c:ptCount val="29"/>
                <c:pt idx="0">
                  <c:v>-0.244</c:v>
                </c:pt>
                <c:pt idx="1">
                  <c:v>-0.23535714285714285</c:v>
                </c:pt>
                <c:pt idx="2">
                  <c:v>-0.2267142857142857</c:v>
                </c:pt>
                <c:pt idx="3">
                  <c:v>-0.21807142857142855</c:v>
                </c:pt>
                <c:pt idx="4">
                  <c:v>-0.2094285714285714</c:v>
                </c:pt>
                <c:pt idx="5">
                  <c:v>-0.2007857142857143</c:v>
                </c:pt>
                <c:pt idx="6">
                  <c:v>-0.19214285714285714</c:v>
                </c:pt>
                <c:pt idx="7">
                  <c:v>-0.1835</c:v>
                </c:pt>
                <c:pt idx="8">
                  <c:v>-0.17485714285714285</c:v>
                </c:pt>
                <c:pt idx="9">
                  <c:v>-0.1662142857142857</c:v>
                </c:pt>
                <c:pt idx="10">
                  <c:v>-0.15757142857142856</c:v>
                </c:pt>
                <c:pt idx="11">
                  <c:v>-0.1489285714285714</c:v>
                </c:pt>
                <c:pt idx="12">
                  <c:v>-0.1402857142857143</c:v>
                </c:pt>
                <c:pt idx="13">
                  <c:v>-0.13164285714285712</c:v>
                </c:pt>
                <c:pt idx="14">
                  <c:v>-0.123</c:v>
                </c:pt>
                <c:pt idx="15">
                  <c:v>-0.11435714285714285</c:v>
                </c:pt>
                <c:pt idx="16">
                  <c:v>-0.1057142857142857</c:v>
                </c:pt>
                <c:pt idx="17">
                  <c:v>-0.09707142857142856</c:v>
                </c:pt>
                <c:pt idx="18">
                  <c:v>-0.08842857142857141</c:v>
                </c:pt>
                <c:pt idx="19">
                  <c:v>-0.07978571428571427</c:v>
                </c:pt>
                <c:pt idx="20">
                  <c:v>-0.07114285714285712</c:v>
                </c:pt>
                <c:pt idx="21">
                  <c:v>-0.0625</c:v>
                </c:pt>
                <c:pt idx="22">
                  <c:v>-0.05385714285714285</c:v>
                </c:pt>
                <c:pt idx="23">
                  <c:v>-0.04521428571428571</c:v>
                </c:pt>
                <c:pt idx="24">
                  <c:v>-0.03657142857142856</c:v>
                </c:pt>
                <c:pt idx="25">
                  <c:v>-0.027928571428571414</c:v>
                </c:pt>
                <c:pt idx="26">
                  <c:v>-0.019285714285714267</c:v>
                </c:pt>
                <c:pt idx="27">
                  <c:v>-0.01064285714285712</c:v>
                </c:pt>
                <c:pt idx="28">
                  <c:v>-0.0020000000000000018</c:v>
                </c:pt>
              </c:numCache>
            </c:numRef>
          </c:val>
          <c:smooth val="0"/>
        </c:ser>
        <c:ser>
          <c:idx val="5"/>
          <c:order val="5"/>
          <c:tx>
            <c:v>end pt 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'780'!$M$1:$M$29</c:f>
              <c:numCache>
                <c:ptCount val="29"/>
                <c:pt idx="0">
                  <c:v>-0.107</c:v>
                </c:pt>
                <c:pt idx="1">
                  <c:v>-0.105</c:v>
                </c:pt>
                <c:pt idx="2">
                  <c:v>-0.103</c:v>
                </c:pt>
                <c:pt idx="3">
                  <c:v>-0.10099999999999999</c:v>
                </c:pt>
                <c:pt idx="4">
                  <c:v>-0.099</c:v>
                </c:pt>
                <c:pt idx="5">
                  <c:v>-0.097</c:v>
                </c:pt>
                <c:pt idx="6">
                  <c:v>-0.095</c:v>
                </c:pt>
                <c:pt idx="7">
                  <c:v>-0.093</c:v>
                </c:pt>
                <c:pt idx="8">
                  <c:v>-0.091</c:v>
                </c:pt>
                <c:pt idx="9">
                  <c:v>-0.089</c:v>
                </c:pt>
                <c:pt idx="10">
                  <c:v>-0.087</c:v>
                </c:pt>
                <c:pt idx="11">
                  <c:v>-0.08499999999999999</c:v>
                </c:pt>
                <c:pt idx="12">
                  <c:v>-0.08299999999999999</c:v>
                </c:pt>
                <c:pt idx="13">
                  <c:v>-0.08099999999999999</c:v>
                </c:pt>
                <c:pt idx="14">
                  <c:v>-0.079</c:v>
                </c:pt>
                <c:pt idx="15">
                  <c:v>-0.077</c:v>
                </c:pt>
                <c:pt idx="16">
                  <c:v>-0.075</c:v>
                </c:pt>
                <c:pt idx="17">
                  <c:v>-0.073</c:v>
                </c:pt>
                <c:pt idx="18">
                  <c:v>-0.071</c:v>
                </c:pt>
                <c:pt idx="19">
                  <c:v>-0.069</c:v>
                </c:pt>
                <c:pt idx="20">
                  <c:v>-0.067</c:v>
                </c:pt>
                <c:pt idx="21">
                  <c:v>-0.065</c:v>
                </c:pt>
                <c:pt idx="22">
                  <c:v>-0.063</c:v>
                </c:pt>
                <c:pt idx="23">
                  <c:v>-0.061</c:v>
                </c:pt>
                <c:pt idx="24">
                  <c:v>-0.059</c:v>
                </c:pt>
                <c:pt idx="25">
                  <c:v>-0.056999999999999995</c:v>
                </c:pt>
                <c:pt idx="26">
                  <c:v>-0.05499999999999999</c:v>
                </c:pt>
                <c:pt idx="27">
                  <c:v>-0.053</c:v>
                </c:pt>
                <c:pt idx="28">
                  <c:v>-0.051</c:v>
                </c:pt>
              </c:numCache>
            </c:numRef>
          </c:val>
          <c:smooth val="0"/>
        </c:ser>
        <c:marker val="1"/>
        <c:axId val="45881186"/>
        <c:axId val="10277491"/>
      </c:lineChart>
      <c:catAx>
        <c:axId val="4588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77491"/>
        <c:crosses val="autoZero"/>
        <c:auto val="1"/>
        <c:lblOffset val="100"/>
        <c:noMultiLvlLbl val="0"/>
      </c:catAx>
      <c:valAx>
        <c:axId val="102774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81186"/>
        <c:crossesAt val="1"/>
        <c:crossBetween val="between"/>
        <c:dispUnits/>
        <c:majorUnit val="0.0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deviation from theortical line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radius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'780'!$J$1:$J$29</c:f>
              <c:numCache>
                <c:ptCount val="29"/>
                <c:pt idx="0">
                  <c:v>0</c:v>
                </c:pt>
                <c:pt idx="1">
                  <c:v>0.039485499709472016</c:v>
                </c:pt>
                <c:pt idx="2">
                  <c:v>0.03515069829522299</c:v>
                </c:pt>
                <c:pt idx="3">
                  <c:v>0.008857723091296649</c:v>
                </c:pt>
                <c:pt idx="4">
                  <c:v>-0.012855127091134566</c:v>
                </c:pt>
                <c:pt idx="5">
                  <c:v>0.020729160116015083</c:v>
                </c:pt>
                <c:pt idx="6">
                  <c:v>0.0597429466228363</c:v>
                </c:pt>
                <c:pt idx="7">
                  <c:v>0.03575811435847631</c:v>
                </c:pt>
                <c:pt idx="8">
                  <c:v>0.007169108600929952</c:v>
                </c:pt>
                <c:pt idx="9">
                  <c:v>-0.06878391828388777</c:v>
                </c:pt>
                <c:pt idx="10">
                  <c:v>-0.06672041715618754</c:v>
                </c:pt>
                <c:pt idx="11">
                  <c:v>-0.07873460809884289</c:v>
                </c:pt>
                <c:pt idx="12">
                  <c:v>-0.08142128069575645</c:v>
                </c:pt>
                <c:pt idx="13">
                  <c:v>-0.09103487695486195</c:v>
                </c:pt>
                <c:pt idx="14">
                  <c:v>-0.08400848524339768</c:v>
                </c:pt>
                <c:pt idx="15">
                  <c:v>-0.08140735833599086</c:v>
                </c:pt>
                <c:pt idx="16">
                  <c:v>-0.0607118237634196</c:v>
                </c:pt>
                <c:pt idx="17">
                  <c:v>-0.0996015425310263</c:v>
                </c:pt>
                <c:pt idx="18">
                  <c:v>-0.10656358848436379</c:v>
                </c:pt>
                <c:pt idx="19">
                  <c:v>-0.05762217037041843</c:v>
                </c:pt>
                <c:pt idx="20">
                  <c:v>0.015455692864492276</c:v>
                </c:pt>
                <c:pt idx="21">
                  <c:v>-0.010092411707354823</c:v>
                </c:pt>
                <c:pt idx="22">
                  <c:v>-0.07483371429931976</c:v>
                </c:pt>
                <c:pt idx="23">
                  <c:v>-0.05029727026422263</c:v>
                </c:pt>
                <c:pt idx="24">
                  <c:v>-0.056491351787433884</c:v>
                </c:pt>
                <c:pt idx="25">
                  <c:v>-0.01771644273869421</c:v>
                </c:pt>
                <c:pt idx="26">
                  <c:v>-0.03175439345851937</c:v>
                </c:pt>
                <c:pt idx="27">
                  <c:v>-0.05307487861347671</c:v>
                </c:pt>
                <c:pt idx="2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h endpts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'780'!$L$1:$L$29</c:f>
              <c:numCache>
                <c:ptCount val="29"/>
                <c:pt idx="0">
                  <c:v>0</c:v>
                </c:pt>
                <c:pt idx="1">
                  <c:v>-0.04864285714285713</c:v>
                </c:pt>
                <c:pt idx="2">
                  <c:v>-0.05128571428571432</c:v>
                </c:pt>
                <c:pt idx="3">
                  <c:v>-0.028928571428571442</c:v>
                </c:pt>
                <c:pt idx="4">
                  <c:v>-0.009571428571428592</c:v>
                </c:pt>
                <c:pt idx="5">
                  <c:v>-0.04621428571428571</c:v>
                </c:pt>
                <c:pt idx="6">
                  <c:v>-0.08485714285714288</c:v>
                </c:pt>
                <c:pt idx="7">
                  <c:v>-0.0645</c:v>
                </c:pt>
                <c:pt idx="8">
                  <c:v>-0.037142857142857144</c:v>
                </c:pt>
                <c:pt idx="9">
                  <c:v>0.04521428571428571</c:v>
                </c:pt>
                <c:pt idx="10">
                  <c:v>0.03757142857142856</c:v>
                </c:pt>
                <c:pt idx="11">
                  <c:v>0.048928571428571405</c:v>
                </c:pt>
                <c:pt idx="12">
                  <c:v>0.0532857142857143</c:v>
                </c:pt>
                <c:pt idx="13">
                  <c:v>0.06164285714285711</c:v>
                </c:pt>
                <c:pt idx="14">
                  <c:v>0.051000000000000004</c:v>
                </c:pt>
                <c:pt idx="15">
                  <c:v>0.04635714285714285</c:v>
                </c:pt>
                <c:pt idx="16">
                  <c:v>0.028714285714285706</c:v>
                </c:pt>
                <c:pt idx="17">
                  <c:v>0.06707142857142856</c:v>
                </c:pt>
                <c:pt idx="18">
                  <c:v>0.10142857142857141</c:v>
                </c:pt>
                <c:pt idx="19">
                  <c:v>0.05378571428571427</c:v>
                </c:pt>
                <c:pt idx="20">
                  <c:v>-0.016857142857142876</c:v>
                </c:pt>
                <c:pt idx="21">
                  <c:v>-0.006500000000000006</c:v>
                </c:pt>
                <c:pt idx="22">
                  <c:v>0.031857142857142855</c:v>
                </c:pt>
                <c:pt idx="23">
                  <c:v>0.0412142857142857</c:v>
                </c:pt>
                <c:pt idx="24">
                  <c:v>0.011571428571428559</c:v>
                </c:pt>
                <c:pt idx="25">
                  <c:v>-0.006071428571428589</c:v>
                </c:pt>
                <c:pt idx="26">
                  <c:v>-0.009714285714285734</c:v>
                </c:pt>
                <c:pt idx="27">
                  <c:v>0.01464285714285712</c:v>
                </c:pt>
                <c:pt idx="28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v endpts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'780'!$N$1:$N$29</c:f>
              <c:numCache>
                <c:ptCount val="29"/>
                <c:pt idx="0">
                  <c:v>0</c:v>
                </c:pt>
                <c:pt idx="1">
                  <c:v>0.013999999999999999</c:v>
                </c:pt>
                <c:pt idx="2">
                  <c:v>0.03499999999999999</c:v>
                </c:pt>
                <c:pt idx="3">
                  <c:v>0.049999999999999996</c:v>
                </c:pt>
                <c:pt idx="4">
                  <c:v>0.058</c:v>
                </c:pt>
                <c:pt idx="5">
                  <c:v>0.068</c:v>
                </c:pt>
                <c:pt idx="6">
                  <c:v>0.054</c:v>
                </c:pt>
                <c:pt idx="7">
                  <c:v>0.106</c:v>
                </c:pt>
                <c:pt idx="8">
                  <c:v>0.096</c:v>
                </c:pt>
                <c:pt idx="9">
                  <c:v>0.046</c:v>
                </c:pt>
                <c:pt idx="10">
                  <c:v>0.061</c:v>
                </c:pt>
                <c:pt idx="11">
                  <c:v>0.05999999999999999</c:v>
                </c:pt>
                <c:pt idx="12">
                  <c:v>0.05099999999999999</c:v>
                </c:pt>
                <c:pt idx="13">
                  <c:v>0.05299999999999999</c:v>
                </c:pt>
                <c:pt idx="14">
                  <c:v>0.059</c:v>
                </c:pt>
                <c:pt idx="15">
                  <c:v>0.092</c:v>
                </c:pt>
                <c:pt idx="16">
                  <c:v>0.105</c:v>
                </c:pt>
                <c:pt idx="17">
                  <c:v>0.093</c:v>
                </c:pt>
                <c:pt idx="18">
                  <c:v>0.088</c:v>
                </c:pt>
                <c:pt idx="19">
                  <c:v>0.126</c:v>
                </c:pt>
                <c:pt idx="20">
                  <c:v>0.16</c:v>
                </c:pt>
                <c:pt idx="21">
                  <c:v>0.13</c:v>
                </c:pt>
                <c:pt idx="22">
                  <c:v>0.067</c:v>
                </c:pt>
                <c:pt idx="23">
                  <c:v>0.022</c:v>
                </c:pt>
                <c:pt idx="24">
                  <c:v>0.063</c:v>
                </c:pt>
                <c:pt idx="25">
                  <c:v>0.102</c:v>
                </c:pt>
                <c:pt idx="26">
                  <c:v>0.074</c:v>
                </c:pt>
                <c:pt idx="27">
                  <c:v>0.049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25388556"/>
        <c:axId val="27170413"/>
      </c:lineChart>
      <c:catAx>
        <c:axId val="2538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70413"/>
        <c:crosses val="autoZero"/>
        <c:auto val="1"/>
        <c:lblOffset val="100"/>
        <c:noMultiLvlLbl val="0"/>
      </c:catAx>
      <c:valAx>
        <c:axId val="271704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388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Horizontal and Vertical line based on the collected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'780'!$F$1:$F$29</c:f>
              <c:numCache>
                <c:ptCount val="29"/>
                <c:pt idx="0">
                  <c:v>-0.244</c:v>
                </c:pt>
                <c:pt idx="1">
                  <c:v>-0.284</c:v>
                </c:pt>
                <c:pt idx="2">
                  <c:v>-0.278</c:v>
                </c:pt>
                <c:pt idx="3">
                  <c:v>-0.247</c:v>
                </c:pt>
                <c:pt idx="4">
                  <c:v>-0.219</c:v>
                </c:pt>
                <c:pt idx="5">
                  <c:v>-0.247</c:v>
                </c:pt>
                <c:pt idx="6">
                  <c:v>-0.277</c:v>
                </c:pt>
                <c:pt idx="7">
                  <c:v>-0.248</c:v>
                </c:pt>
                <c:pt idx="8">
                  <c:v>-0.212</c:v>
                </c:pt>
                <c:pt idx="9">
                  <c:v>-0.121</c:v>
                </c:pt>
                <c:pt idx="10">
                  <c:v>-0.12</c:v>
                </c:pt>
                <c:pt idx="11">
                  <c:v>-0.1</c:v>
                </c:pt>
                <c:pt idx="12">
                  <c:v>-0.087</c:v>
                </c:pt>
                <c:pt idx="13">
                  <c:v>-0.07</c:v>
                </c:pt>
                <c:pt idx="14">
                  <c:v>-0.072</c:v>
                </c:pt>
                <c:pt idx="15">
                  <c:v>-0.068</c:v>
                </c:pt>
                <c:pt idx="16">
                  <c:v>-0.077</c:v>
                </c:pt>
                <c:pt idx="17">
                  <c:v>-0.03</c:v>
                </c:pt>
                <c:pt idx="18">
                  <c:v>0.013</c:v>
                </c:pt>
                <c:pt idx="19">
                  <c:v>-0.026</c:v>
                </c:pt>
                <c:pt idx="20">
                  <c:v>-0.088</c:v>
                </c:pt>
                <c:pt idx="21">
                  <c:v>-0.069</c:v>
                </c:pt>
                <c:pt idx="22">
                  <c:v>-0.022</c:v>
                </c:pt>
                <c:pt idx="23">
                  <c:v>-0.004</c:v>
                </c:pt>
                <c:pt idx="24">
                  <c:v>-0.025</c:v>
                </c:pt>
                <c:pt idx="25">
                  <c:v>-0.034</c:v>
                </c:pt>
                <c:pt idx="26">
                  <c:v>-0.029</c:v>
                </c:pt>
                <c:pt idx="27">
                  <c:v>0.004</c:v>
                </c:pt>
                <c:pt idx="28">
                  <c:v>-0.002</c:v>
                </c:pt>
              </c:numCache>
            </c:numRef>
          </c:xVal>
          <c:yVal>
            <c:numRef>
              <c:f>'780'!$G$1:$G$29</c:f>
              <c:numCache>
                <c:ptCount val="29"/>
                <c:pt idx="0">
                  <c:v>-0.107</c:v>
                </c:pt>
                <c:pt idx="1">
                  <c:v>-0.091</c:v>
                </c:pt>
                <c:pt idx="2">
                  <c:v>-0.068</c:v>
                </c:pt>
                <c:pt idx="3">
                  <c:v>-0.051</c:v>
                </c:pt>
                <c:pt idx="4">
                  <c:v>-0.041</c:v>
                </c:pt>
                <c:pt idx="5">
                  <c:v>-0.029</c:v>
                </c:pt>
                <c:pt idx="6">
                  <c:v>-0.041</c:v>
                </c:pt>
                <c:pt idx="7">
                  <c:v>0.013</c:v>
                </c:pt>
                <c:pt idx="8">
                  <c:v>0.005</c:v>
                </c:pt>
                <c:pt idx="9">
                  <c:v>-0.043</c:v>
                </c:pt>
                <c:pt idx="10">
                  <c:v>-0.026</c:v>
                </c:pt>
                <c:pt idx="11">
                  <c:v>-0.025</c:v>
                </c:pt>
                <c:pt idx="12">
                  <c:v>-0.032</c:v>
                </c:pt>
                <c:pt idx="13">
                  <c:v>-0.028</c:v>
                </c:pt>
                <c:pt idx="14">
                  <c:v>-0.02</c:v>
                </c:pt>
                <c:pt idx="15">
                  <c:v>0.015</c:v>
                </c:pt>
                <c:pt idx="16">
                  <c:v>0.03</c:v>
                </c:pt>
                <c:pt idx="17">
                  <c:v>0.02</c:v>
                </c:pt>
                <c:pt idx="18">
                  <c:v>0.017</c:v>
                </c:pt>
                <c:pt idx="19">
                  <c:v>0.057</c:v>
                </c:pt>
                <c:pt idx="20">
                  <c:v>0.093</c:v>
                </c:pt>
                <c:pt idx="21">
                  <c:v>0.065</c:v>
                </c:pt>
                <c:pt idx="22">
                  <c:v>0.004</c:v>
                </c:pt>
                <c:pt idx="23">
                  <c:v>-0.039</c:v>
                </c:pt>
                <c:pt idx="24">
                  <c:v>0.004</c:v>
                </c:pt>
                <c:pt idx="25">
                  <c:v>0.045</c:v>
                </c:pt>
                <c:pt idx="26">
                  <c:v>0.019</c:v>
                </c:pt>
                <c:pt idx="27">
                  <c:v>-0.004</c:v>
                </c:pt>
                <c:pt idx="28">
                  <c:v>-0.051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'780'!$E$1:$E$29</c:f>
              <c:numCache>
                <c:ptCount val="29"/>
                <c:pt idx="0">
                  <c:v>1.677</c:v>
                </c:pt>
                <c:pt idx="1">
                  <c:v>1.677</c:v>
                </c:pt>
                <c:pt idx="2">
                  <c:v>1.677</c:v>
                </c:pt>
                <c:pt idx="3">
                  <c:v>1.677</c:v>
                </c:pt>
                <c:pt idx="4">
                  <c:v>1.677</c:v>
                </c:pt>
                <c:pt idx="5">
                  <c:v>1.677</c:v>
                </c:pt>
                <c:pt idx="6">
                  <c:v>1.677</c:v>
                </c:pt>
                <c:pt idx="7">
                  <c:v>1.677</c:v>
                </c:pt>
                <c:pt idx="8">
                  <c:v>1.677</c:v>
                </c:pt>
                <c:pt idx="9">
                  <c:v>1.677</c:v>
                </c:pt>
                <c:pt idx="10">
                  <c:v>1.677</c:v>
                </c:pt>
                <c:pt idx="11">
                  <c:v>1.677</c:v>
                </c:pt>
                <c:pt idx="12">
                  <c:v>1.677</c:v>
                </c:pt>
                <c:pt idx="13">
                  <c:v>1.677</c:v>
                </c:pt>
                <c:pt idx="14">
                  <c:v>1.677</c:v>
                </c:pt>
                <c:pt idx="15">
                  <c:v>1.677</c:v>
                </c:pt>
                <c:pt idx="16">
                  <c:v>1.677</c:v>
                </c:pt>
                <c:pt idx="17">
                  <c:v>1.677</c:v>
                </c:pt>
                <c:pt idx="18">
                  <c:v>1.677</c:v>
                </c:pt>
                <c:pt idx="19">
                  <c:v>1.677</c:v>
                </c:pt>
                <c:pt idx="20">
                  <c:v>1.677</c:v>
                </c:pt>
                <c:pt idx="21">
                  <c:v>1.677</c:v>
                </c:pt>
                <c:pt idx="22">
                  <c:v>1.677</c:v>
                </c:pt>
                <c:pt idx="23">
                  <c:v>1.677</c:v>
                </c:pt>
                <c:pt idx="24">
                  <c:v>1.677</c:v>
                </c:pt>
                <c:pt idx="25">
                  <c:v>1.677</c:v>
                </c:pt>
                <c:pt idx="26">
                  <c:v>1.677</c:v>
                </c:pt>
                <c:pt idx="27">
                  <c:v>1.677</c:v>
                </c:pt>
                <c:pt idx="28">
                  <c:v>1.677</c:v>
                </c:pt>
              </c:numCache>
            </c:numRef>
          </c:xVal>
          <c:yVal>
            <c:numRef>
              <c:f>'780'!$F$1:$F$29</c:f>
              <c:numCache>
                <c:ptCount val="29"/>
                <c:pt idx="0">
                  <c:v>-0.244</c:v>
                </c:pt>
                <c:pt idx="1">
                  <c:v>-0.284</c:v>
                </c:pt>
                <c:pt idx="2">
                  <c:v>-0.278</c:v>
                </c:pt>
                <c:pt idx="3">
                  <c:v>-0.247</c:v>
                </c:pt>
                <c:pt idx="4">
                  <c:v>-0.219</c:v>
                </c:pt>
                <c:pt idx="5">
                  <c:v>-0.247</c:v>
                </c:pt>
                <c:pt idx="6">
                  <c:v>-0.277</c:v>
                </c:pt>
                <c:pt idx="7">
                  <c:v>-0.248</c:v>
                </c:pt>
                <c:pt idx="8">
                  <c:v>-0.212</c:v>
                </c:pt>
                <c:pt idx="9">
                  <c:v>-0.121</c:v>
                </c:pt>
                <c:pt idx="10">
                  <c:v>-0.12</c:v>
                </c:pt>
                <c:pt idx="11">
                  <c:v>-0.1</c:v>
                </c:pt>
                <c:pt idx="12">
                  <c:v>-0.087</c:v>
                </c:pt>
                <c:pt idx="13">
                  <c:v>-0.07</c:v>
                </c:pt>
                <c:pt idx="14">
                  <c:v>-0.072</c:v>
                </c:pt>
                <c:pt idx="15">
                  <c:v>-0.068</c:v>
                </c:pt>
                <c:pt idx="16">
                  <c:v>-0.077</c:v>
                </c:pt>
                <c:pt idx="17">
                  <c:v>-0.03</c:v>
                </c:pt>
                <c:pt idx="18">
                  <c:v>0.013</c:v>
                </c:pt>
                <c:pt idx="19">
                  <c:v>-0.026</c:v>
                </c:pt>
                <c:pt idx="20">
                  <c:v>-0.088</c:v>
                </c:pt>
                <c:pt idx="21">
                  <c:v>-0.069</c:v>
                </c:pt>
                <c:pt idx="22">
                  <c:v>-0.022</c:v>
                </c:pt>
                <c:pt idx="23">
                  <c:v>-0.004</c:v>
                </c:pt>
                <c:pt idx="24">
                  <c:v>-0.025</c:v>
                </c:pt>
                <c:pt idx="25">
                  <c:v>-0.034</c:v>
                </c:pt>
                <c:pt idx="26">
                  <c:v>-0.029</c:v>
                </c:pt>
                <c:pt idx="27">
                  <c:v>0.004</c:v>
                </c:pt>
                <c:pt idx="28">
                  <c:v>-0.002</c:v>
                </c:pt>
              </c:numCache>
            </c:numRef>
          </c:yVal>
          <c:smooth val="1"/>
        </c:ser>
        <c:axId val="43207126"/>
        <c:axId val="53319815"/>
      </c:scatterChart>
      <c:valAx>
        <c:axId val="43207126"/>
        <c:scaling>
          <c:orientation val="minMax"/>
          <c:max val="0.45"/>
          <c:min val="-0.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Horizontal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19815"/>
        <c:crosses val="autoZero"/>
        <c:crossBetween val="midCat"/>
        <c:dispUnits/>
      </c:valAx>
      <c:valAx>
        <c:axId val="53319815"/>
        <c:scaling>
          <c:orientation val="minMax"/>
          <c:max val="0.45"/>
          <c:min val="-0.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Vertical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071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Horizontal and Vertical line based on the zeroed values</a:t>
            </a:r>
          </a:p>
        </c:rich>
      </c:tx>
      <c:layout>
        <c:manualLayout>
          <c:xMode val="factor"/>
          <c:yMode val="factor"/>
          <c:x val="0.024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7375"/>
          <c:w val="0.88475"/>
          <c:h val="0.73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'780'!$L$1:$L$29</c:f>
              <c:numCache>
                <c:ptCount val="29"/>
                <c:pt idx="0">
                  <c:v>0</c:v>
                </c:pt>
                <c:pt idx="1">
                  <c:v>-0.04864285714285713</c:v>
                </c:pt>
                <c:pt idx="2">
                  <c:v>-0.05128571428571432</c:v>
                </c:pt>
                <c:pt idx="3">
                  <c:v>-0.028928571428571442</c:v>
                </c:pt>
                <c:pt idx="4">
                  <c:v>-0.009571428571428592</c:v>
                </c:pt>
                <c:pt idx="5">
                  <c:v>-0.04621428571428571</c:v>
                </c:pt>
                <c:pt idx="6">
                  <c:v>-0.08485714285714288</c:v>
                </c:pt>
                <c:pt idx="7">
                  <c:v>-0.0645</c:v>
                </c:pt>
                <c:pt idx="8">
                  <c:v>-0.037142857142857144</c:v>
                </c:pt>
                <c:pt idx="9">
                  <c:v>0.04521428571428571</c:v>
                </c:pt>
                <c:pt idx="10">
                  <c:v>0.03757142857142856</c:v>
                </c:pt>
                <c:pt idx="11">
                  <c:v>0.048928571428571405</c:v>
                </c:pt>
                <c:pt idx="12">
                  <c:v>0.0532857142857143</c:v>
                </c:pt>
                <c:pt idx="13">
                  <c:v>0.06164285714285711</c:v>
                </c:pt>
                <c:pt idx="14">
                  <c:v>0.051000000000000004</c:v>
                </c:pt>
                <c:pt idx="15">
                  <c:v>0.04635714285714285</c:v>
                </c:pt>
                <c:pt idx="16">
                  <c:v>0.028714285714285706</c:v>
                </c:pt>
                <c:pt idx="17">
                  <c:v>0.06707142857142856</c:v>
                </c:pt>
                <c:pt idx="18">
                  <c:v>0.10142857142857141</c:v>
                </c:pt>
                <c:pt idx="19">
                  <c:v>0.05378571428571427</c:v>
                </c:pt>
                <c:pt idx="20">
                  <c:v>-0.016857142857142876</c:v>
                </c:pt>
                <c:pt idx="21">
                  <c:v>-0.006500000000000006</c:v>
                </c:pt>
                <c:pt idx="22">
                  <c:v>0.031857142857142855</c:v>
                </c:pt>
                <c:pt idx="23">
                  <c:v>0.0412142857142857</c:v>
                </c:pt>
                <c:pt idx="24">
                  <c:v>0.011571428571428559</c:v>
                </c:pt>
                <c:pt idx="25">
                  <c:v>-0.006071428571428589</c:v>
                </c:pt>
                <c:pt idx="26">
                  <c:v>-0.009714285714285734</c:v>
                </c:pt>
                <c:pt idx="27">
                  <c:v>0.01464285714285712</c:v>
                </c:pt>
                <c:pt idx="28">
                  <c:v>0</c:v>
                </c:pt>
              </c:numCache>
            </c:numRef>
          </c:xVal>
          <c:yVal>
            <c:numRef>
              <c:f>'780'!$N$1:$N$29</c:f>
              <c:numCache>
                <c:ptCount val="29"/>
                <c:pt idx="0">
                  <c:v>0</c:v>
                </c:pt>
                <c:pt idx="1">
                  <c:v>0.013999999999999999</c:v>
                </c:pt>
                <c:pt idx="2">
                  <c:v>0.03499999999999999</c:v>
                </c:pt>
                <c:pt idx="3">
                  <c:v>0.049999999999999996</c:v>
                </c:pt>
                <c:pt idx="4">
                  <c:v>0.058</c:v>
                </c:pt>
                <c:pt idx="5">
                  <c:v>0.068</c:v>
                </c:pt>
                <c:pt idx="6">
                  <c:v>0.054</c:v>
                </c:pt>
                <c:pt idx="7">
                  <c:v>0.106</c:v>
                </c:pt>
                <c:pt idx="8">
                  <c:v>0.096</c:v>
                </c:pt>
                <c:pt idx="9">
                  <c:v>0.046</c:v>
                </c:pt>
                <c:pt idx="10">
                  <c:v>0.061</c:v>
                </c:pt>
                <c:pt idx="11">
                  <c:v>0.05999999999999999</c:v>
                </c:pt>
                <c:pt idx="12">
                  <c:v>0.05099999999999999</c:v>
                </c:pt>
                <c:pt idx="13">
                  <c:v>0.05299999999999999</c:v>
                </c:pt>
                <c:pt idx="14">
                  <c:v>0.059</c:v>
                </c:pt>
                <c:pt idx="15">
                  <c:v>0.092</c:v>
                </c:pt>
                <c:pt idx="16">
                  <c:v>0.105</c:v>
                </c:pt>
                <c:pt idx="17">
                  <c:v>0.093</c:v>
                </c:pt>
                <c:pt idx="18">
                  <c:v>0.088</c:v>
                </c:pt>
                <c:pt idx="19">
                  <c:v>0.126</c:v>
                </c:pt>
                <c:pt idx="20">
                  <c:v>0.16</c:v>
                </c:pt>
                <c:pt idx="21">
                  <c:v>0.13</c:v>
                </c:pt>
                <c:pt idx="22">
                  <c:v>0.067</c:v>
                </c:pt>
                <c:pt idx="23">
                  <c:v>0.022</c:v>
                </c:pt>
                <c:pt idx="24">
                  <c:v>0.063</c:v>
                </c:pt>
                <c:pt idx="25">
                  <c:v>0.102</c:v>
                </c:pt>
                <c:pt idx="26">
                  <c:v>0.074</c:v>
                </c:pt>
                <c:pt idx="27">
                  <c:v>0.049</c:v>
                </c:pt>
                <c:pt idx="28">
                  <c:v>0</c:v>
                </c:pt>
              </c:numCache>
            </c:numRef>
          </c:yVal>
          <c:smooth val="1"/>
        </c:ser>
        <c:axId val="10116288"/>
        <c:axId val="23937729"/>
      </c:scatterChart>
      <c:valAx>
        <c:axId val="10116288"/>
        <c:scaling>
          <c:orientation val="minMax"/>
          <c:max val="0.45"/>
          <c:min val="-0.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Horizontal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937729"/>
        <c:crosses val="autoZero"/>
        <c:crossBetween val="midCat"/>
        <c:dispUnits/>
      </c:valAx>
      <c:valAx>
        <c:axId val="23937729"/>
        <c:scaling>
          <c:orientation val="minMax"/>
          <c:max val="0.45"/>
          <c:min val="-0.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Vertical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162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radius 23</a:t>
            </a:r>
          </a:p>
        </c:rich>
      </c:tx>
      <c:layout>
        <c:manualLayout>
          <c:xMode val="factor"/>
          <c:yMode val="factor"/>
          <c:x val="-0.010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7225"/>
          <c:w val="0.784"/>
          <c:h val="0.78475"/>
        </c:manualLayout>
      </c:layout>
      <c:lineChart>
        <c:grouping val="standard"/>
        <c:varyColors val="0"/>
        <c:ser>
          <c:idx val="0"/>
          <c:order val="0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'23'!$J$1:$J$29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14112970"/>
        <c:axId val="59907867"/>
      </c:lineChart>
      <c:catAx>
        <c:axId val="14112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07867"/>
        <c:crosses val="autoZero"/>
        <c:auto val="1"/>
        <c:lblOffset val="100"/>
        <c:noMultiLvlLbl val="0"/>
      </c:catAx>
      <c:valAx>
        <c:axId val="59907867"/>
        <c:scaling>
          <c:orientation val="minMax"/>
          <c:max val="0.25"/>
          <c:min val="-0.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112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deviation from theortical line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radius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'12'!$J$1:$J$29</c:f>
              <c:numCache>
                <c:ptCount val="29"/>
                <c:pt idx="0">
                  <c:v>0</c:v>
                </c:pt>
                <c:pt idx="1">
                  <c:v>0.03554877682565573</c:v>
                </c:pt>
                <c:pt idx="2">
                  <c:v>0.06825111623064914</c:v>
                </c:pt>
                <c:pt idx="3">
                  <c:v>0.0728959630241505</c:v>
                </c:pt>
                <c:pt idx="4">
                  <c:v>0.07220904626061339</c:v>
                </c:pt>
                <c:pt idx="5">
                  <c:v>0.01493517453039686</c:v>
                </c:pt>
                <c:pt idx="6">
                  <c:v>0.045037405302850775</c:v>
                </c:pt>
                <c:pt idx="7">
                  <c:v>0.02363483706572099</c:v>
                </c:pt>
                <c:pt idx="8">
                  <c:v>-0.01869743634012421</c:v>
                </c:pt>
                <c:pt idx="9">
                  <c:v>0.06711541960007329</c:v>
                </c:pt>
                <c:pt idx="10">
                  <c:v>0.08807331475926687</c:v>
                </c:pt>
                <c:pt idx="11">
                  <c:v>0.06576917077931865</c:v>
                </c:pt>
                <c:pt idx="12">
                  <c:v>0.03845615997799054</c:v>
                </c:pt>
                <c:pt idx="13">
                  <c:v>0.049711480999936344</c:v>
                </c:pt>
                <c:pt idx="14">
                  <c:v>0.0579031972078546</c:v>
                </c:pt>
                <c:pt idx="15">
                  <c:v>0.036391675673250495</c:v>
                </c:pt>
                <c:pt idx="16">
                  <c:v>0.01613226723056753</c:v>
                </c:pt>
                <c:pt idx="17">
                  <c:v>0.008518901188957359</c:v>
                </c:pt>
                <c:pt idx="18">
                  <c:v>0.0010700464665319293</c:v>
                </c:pt>
                <c:pt idx="19">
                  <c:v>-0.030462057825540838</c:v>
                </c:pt>
                <c:pt idx="20">
                  <c:v>0.06018964603956717</c:v>
                </c:pt>
                <c:pt idx="21">
                  <c:v>0.06959477450927967</c:v>
                </c:pt>
                <c:pt idx="22">
                  <c:v>-0.010745244678894636</c:v>
                </c:pt>
                <c:pt idx="23">
                  <c:v>-0.001479788342242036</c:v>
                </c:pt>
                <c:pt idx="24">
                  <c:v>-0.033181456908315365</c:v>
                </c:pt>
                <c:pt idx="25">
                  <c:v>-0.05341323665534662</c:v>
                </c:pt>
                <c:pt idx="26">
                  <c:v>-0.04580640116226595</c:v>
                </c:pt>
                <c:pt idx="27">
                  <c:v>-0.03208691962179488</c:v>
                </c:pt>
                <c:pt idx="2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h endpts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'12'!$L$1:$L$29</c:f>
              <c:numCache>
                <c:ptCount val="29"/>
                <c:pt idx="0">
                  <c:v>0</c:v>
                </c:pt>
                <c:pt idx="1">
                  <c:v>-0.0025000000000000022</c:v>
                </c:pt>
                <c:pt idx="2">
                  <c:v>-0.034</c:v>
                </c:pt>
                <c:pt idx="3">
                  <c:v>-0.0665</c:v>
                </c:pt>
                <c:pt idx="4">
                  <c:v>-0.087</c:v>
                </c:pt>
                <c:pt idx="5">
                  <c:v>0.0615</c:v>
                </c:pt>
                <c:pt idx="6">
                  <c:v>0.134</c:v>
                </c:pt>
                <c:pt idx="7">
                  <c:v>0.1245</c:v>
                </c:pt>
                <c:pt idx="8">
                  <c:v>-0.006999999999999992</c:v>
                </c:pt>
                <c:pt idx="9">
                  <c:v>-0.0915</c:v>
                </c:pt>
                <c:pt idx="10">
                  <c:v>-0.086</c:v>
                </c:pt>
                <c:pt idx="11">
                  <c:v>-0.0655</c:v>
                </c:pt>
                <c:pt idx="12">
                  <c:v>-0.015</c:v>
                </c:pt>
                <c:pt idx="13">
                  <c:v>0.009500000000000001</c:v>
                </c:pt>
                <c:pt idx="14">
                  <c:v>0.026000000000000002</c:v>
                </c:pt>
                <c:pt idx="15">
                  <c:v>0.038500000000000006</c:v>
                </c:pt>
                <c:pt idx="16">
                  <c:v>0.07100000000000001</c:v>
                </c:pt>
                <c:pt idx="17">
                  <c:v>0.0195</c:v>
                </c:pt>
                <c:pt idx="18">
                  <c:v>-0.024999999999999998</c:v>
                </c:pt>
                <c:pt idx="19">
                  <c:v>0.05550000000000001</c:v>
                </c:pt>
                <c:pt idx="20">
                  <c:v>0.096</c:v>
                </c:pt>
                <c:pt idx="21">
                  <c:v>0.0985</c:v>
                </c:pt>
                <c:pt idx="22">
                  <c:v>0.035</c:v>
                </c:pt>
                <c:pt idx="23">
                  <c:v>-0.0595</c:v>
                </c:pt>
                <c:pt idx="24">
                  <c:v>-0.015000000000000003</c:v>
                </c:pt>
                <c:pt idx="25">
                  <c:v>0.006500000000000003</c:v>
                </c:pt>
                <c:pt idx="26">
                  <c:v>0.023</c:v>
                </c:pt>
                <c:pt idx="27">
                  <c:v>0.006500000000000001</c:v>
                </c:pt>
                <c:pt idx="28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v endpts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'12'!$N$1:$N$29</c:f>
              <c:numCache>
                <c:ptCount val="29"/>
                <c:pt idx="0">
                  <c:v>0</c:v>
                </c:pt>
                <c:pt idx="1">
                  <c:v>0.04882142857142857</c:v>
                </c:pt>
                <c:pt idx="2">
                  <c:v>0.06664285714285714</c:v>
                </c:pt>
                <c:pt idx="3">
                  <c:v>0.03846428571428571</c:v>
                </c:pt>
                <c:pt idx="4">
                  <c:v>-0.008714285714285713</c:v>
                </c:pt>
                <c:pt idx="5">
                  <c:v>0.03610714285714285</c:v>
                </c:pt>
                <c:pt idx="6">
                  <c:v>0.012928571428571428</c:v>
                </c:pt>
                <c:pt idx="7">
                  <c:v>-0.025249999999999995</c:v>
                </c:pt>
                <c:pt idx="8">
                  <c:v>-0.02942857142857143</c:v>
                </c:pt>
                <c:pt idx="9">
                  <c:v>-0.005607142857142859</c:v>
                </c:pt>
                <c:pt idx="10">
                  <c:v>0.05021428571428572</c:v>
                </c:pt>
                <c:pt idx="11">
                  <c:v>0.041035714285714286</c:v>
                </c:pt>
                <c:pt idx="12">
                  <c:v>0.04485714285714286</c:v>
                </c:pt>
                <c:pt idx="13">
                  <c:v>0.06367857142857142</c:v>
                </c:pt>
                <c:pt idx="14">
                  <c:v>0.07250000000000001</c:v>
                </c:pt>
                <c:pt idx="15">
                  <c:v>0.04932142857142857</c:v>
                </c:pt>
                <c:pt idx="16">
                  <c:v>0.01614285714285714</c:v>
                </c:pt>
                <c:pt idx="17">
                  <c:v>0.019964285714285726</c:v>
                </c:pt>
                <c:pt idx="18">
                  <c:v>-0.004214285714285712</c:v>
                </c:pt>
                <c:pt idx="19">
                  <c:v>-0.10039285714285714</c:v>
                </c:pt>
                <c:pt idx="20">
                  <c:v>-0.18657142857142858</c:v>
                </c:pt>
                <c:pt idx="21">
                  <c:v>-0.19874999999999998</c:v>
                </c:pt>
                <c:pt idx="22">
                  <c:v>-0.14292857142857143</c:v>
                </c:pt>
                <c:pt idx="23">
                  <c:v>-0.04410714285714286</c:v>
                </c:pt>
                <c:pt idx="24">
                  <c:v>-0.037285714285714276</c:v>
                </c:pt>
                <c:pt idx="25">
                  <c:v>-0.05046428571428571</c:v>
                </c:pt>
                <c:pt idx="26">
                  <c:v>-0.045642857142857145</c:v>
                </c:pt>
                <c:pt idx="27">
                  <c:v>-0.030821428571428576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37576396"/>
        <c:axId val="2643245"/>
      </c:lineChart>
      <c:catAx>
        <c:axId val="37576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3245"/>
        <c:crosses val="autoZero"/>
        <c:auto val="1"/>
        <c:lblOffset val="100"/>
        <c:noMultiLvlLbl val="0"/>
      </c:catAx>
      <c:valAx>
        <c:axId val="26432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5763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radius 12</a:t>
            </a:r>
          </a:p>
        </c:rich>
      </c:tx>
      <c:layout>
        <c:manualLayout>
          <c:xMode val="factor"/>
          <c:yMode val="factor"/>
          <c:x val="-0.010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15"/>
          <c:w val="0.78575"/>
          <c:h val="0.78575"/>
        </c:manualLayout>
      </c:layout>
      <c:lineChart>
        <c:grouping val="standard"/>
        <c:varyColors val="0"/>
        <c:ser>
          <c:idx val="0"/>
          <c:order val="0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'12'!$J$1:$J$29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2299892"/>
        <c:axId val="20699029"/>
      </c:lineChart>
      <c:catAx>
        <c:axId val="2299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99029"/>
        <c:crosses val="autoZero"/>
        <c:auto val="1"/>
        <c:lblOffset val="100"/>
        <c:noMultiLvlLbl val="0"/>
      </c:catAx>
      <c:valAx>
        <c:axId val="20699029"/>
        <c:scaling>
          <c:orientation val="minMax"/>
          <c:max val="0.25"/>
          <c:min val="-0.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998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radius 310</a:t>
            </a:r>
          </a:p>
        </c:rich>
      </c:tx>
      <c:layout>
        <c:manualLayout>
          <c:xMode val="factor"/>
          <c:yMode val="factor"/>
          <c:x val="-0.010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15"/>
          <c:w val="0.78575"/>
          <c:h val="0.78575"/>
        </c:manualLayout>
      </c:layout>
      <c:lineChart>
        <c:grouping val="standard"/>
        <c:varyColors val="0"/>
        <c:ser>
          <c:idx val="0"/>
          <c:order val="0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'310'!$J$1:$J$29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52073534"/>
        <c:axId val="66008623"/>
      </c:lineChart>
      <c:catAx>
        <c:axId val="52073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08623"/>
        <c:crosses val="autoZero"/>
        <c:auto val="1"/>
        <c:lblOffset val="100"/>
        <c:noMultiLvlLbl val="0"/>
      </c:catAx>
      <c:valAx>
        <c:axId val="66008623"/>
        <c:scaling>
          <c:orientation val="minMax"/>
          <c:max val="0.25"/>
          <c:min val="-0.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73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radius 374</a:t>
            </a:r>
          </a:p>
        </c:rich>
      </c:tx>
      <c:layout>
        <c:manualLayout>
          <c:xMode val="factor"/>
          <c:yMode val="factor"/>
          <c:x val="-0.010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15"/>
          <c:w val="0.78575"/>
          <c:h val="0.78575"/>
        </c:manualLayout>
      </c:layout>
      <c:lineChart>
        <c:grouping val="standard"/>
        <c:varyColors val="0"/>
        <c:ser>
          <c:idx val="0"/>
          <c:order val="0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'374'!$J$1:$J$29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57206696"/>
        <c:axId val="45098217"/>
      </c:lineChart>
      <c:catAx>
        <c:axId val="57206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98217"/>
        <c:crosses val="autoZero"/>
        <c:auto val="1"/>
        <c:lblOffset val="100"/>
        <c:noMultiLvlLbl val="0"/>
      </c:catAx>
      <c:valAx>
        <c:axId val="45098217"/>
        <c:scaling>
          <c:orientation val="minMax"/>
          <c:max val="0.25"/>
          <c:min val="-0.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066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radius 24</a:t>
            </a:r>
          </a:p>
        </c:rich>
      </c:tx>
      <c:layout>
        <c:manualLayout>
          <c:xMode val="factor"/>
          <c:yMode val="factor"/>
          <c:x val="-0.010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15"/>
          <c:w val="0.78575"/>
          <c:h val="0.78575"/>
        </c:manualLayout>
      </c:layout>
      <c:lineChart>
        <c:grouping val="standard"/>
        <c:varyColors val="0"/>
        <c:ser>
          <c:idx val="0"/>
          <c:order val="0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'24'!$J$1:$J$29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3230770"/>
        <c:axId val="29076931"/>
      </c:lineChart>
      <c:catAx>
        <c:axId val="3230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76931"/>
        <c:crosses val="autoZero"/>
        <c:auto val="1"/>
        <c:lblOffset val="100"/>
        <c:noMultiLvlLbl val="0"/>
      </c:catAx>
      <c:valAx>
        <c:axId val="29076931"/>
        <c:scaling>
          <c:orientation val="minMax"/>
          <c:max val="0.25"/>
          <c:min val="-0.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30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radius 375</a:t>
            </a:r>
          </a:p>
        </c:rich>
      </c:tx>
      <c:layout>
        <c:manualLayout>
          <c:xMode val="factor"/>
          <c:yMode val="factor"/>
          <c:x val="-0.010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15"/>
          <c:w val="0.78575"/>
          <c:h val="0.78575"/>
        </c:manualLayout>
      </c:layout>
      <c:lineChart>
        <c:grouping val="standard"/>
        <c:varyColors val="0"/>
        <c:ser>
          <c:idx val="0"/>
          <c:order val="0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'375'!$J$1:$J$29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60365788"/>
        <c:axId val="6421181"/>
      </c:lineChart>
      <c:catAx>
        <c:axId val="60365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1181"/>
        <c:crosses val="autoZero"/>
        <c:auto val="1"/>
        <c:lblOffset val="100"/>
        <c:noMultiLvlLbl val="0"/>
      </c:catAx>
      <c:valAx>
        <c:axId val="6421181"/>
        <c:scaling>
          <c:orientation val="minMax"/>
          <c:max val="0.25"/>
          <c:min val="-0.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365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radius 765</a:t>
            </a:r>
          </a:p>
        </c:rich>
      </c:tx>
      <c:layout>
        <c:manualLayout>
          <c:xMode val="factor"/>
          <c:yMode val="factor"/>
          <c:x val="-0.010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15"/>
          <c:w val="0.78575"/>
          <c:h val="0.78575"/>
        </c:manualLayout>
      </c:layout>
      <c:lineChart>
        <c:grouping val="standard"/>
        <c:varyColors val="0"/>
        <c:ser>
          <c:idx val="0"/>
          <c:order val="0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'765'!$J$1:$J$29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57790630"/>
        <c:axId val="50353623"/>
      </c:lineChart>
      <c:catAx>
        <c:axId val="57790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53623"/>
        <c:crosses val="autoZero"/>
        <c:auto val="1"/>
        <c:lblOffset val="100"/>
        <c:noMultiLvlLbl val="0"/>
      </c:catAx>
      <c:valAx>
        <c:axId val="50353623"/>
        <c:scaling>
          <c:orientation val="minMax"/>
          <c:max val="0.25"/>
          <c:min val="-0.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90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radius 766</a:t>
            </a:r>
          </a:p>
        </c:rich>
      </c:tx>
      <c:layout>
        <c:manualLayout>
          <c:xMode val="factor"/>
          <c:yMode val="factor"/>
          <c:x val="-0.010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15"/>
          <c:w val="0.78575"/>
          <c:h val="0.78575"/>
        </c:manualLayout>
      </c:layout>
      <c:lineChart>
        <c:grouping val="standard"/>
        <c:varyColors val="0"/>
        <c:ser>
          <c:idx val="0"/>
          <c:order val="0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'766'!$J$1:$J$29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50529424"/>
        <c:axId val="52111633"/>
      </c:lineChart>
      <c:catAx>
        <c:axId val="50529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11633"/>
        <c:crosses val="autoZero"/>
        <c:auto val="1"/>
        <c:lblOffset val="100"/>
        <c:noMultiLvlLbl val="0"/>
      </c:catAx>
      <c:valAx>
        <c:axId val="52111633"/>
        <c:scaling>
          <c:orientation val="minMax"/>
          <c:max val="0.25"/>
          <c:min val="-0.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29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radius 780</a:t>
            </a:r>
          </a:p>
        </c:rich>
      </c:tx>
      <c:layout>
        <c:manualLayout>
          <c:xMode val="factor"/>
          <c:yMode val="factor"/>
          <c:x val="-0.010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15"/>
          <c:w val="0.78575"/>
          <c:h val="0.78575"/>
        </c:manualLayout>
      </c:layout>
      <c:lineChart>
        <c:grouping val="standard"/>
        <c:varyColors val="0"/>
        <c:ser>
          <c:idx val="0"/>
          <c:order val="0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'780'!$J$1:$J$29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66351514"/>
        <c:axId val="60292715"/>
      </c:lineChart>
      <c:catAx>
        <c:axId val="66351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92715"/>
        <c:crosses val="autoZero"/>
        <c:auto val="1"/>
        <c:lblOffset val="100"/>
        <c:noMultiLvlLbl val="0"/>
      </c:catAx>
      <c:valAx>
        <c:axId val="60292715"/>
        <c:scaling>
          <c:orientation val="minMax"/>
          <c:max val="0.25"/>
          <c:min val="-0.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515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75" b="1" i="0" u="none" baseline="0">
                <a:latin typeface="Arial"/>
                <a:ea typeface="Arial"/>
                <a:cs typeface="Arial"/>
              </a:rPr>
              <a:t>type 3 all straws radius from center vs. lenth from HV plate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'12'!$J$1:$J$29</c:f>
              <c:numCache>
                <c:ptCount val="29"/>
                <c:pt idx="0">
                  <c:v>0</c:v>
                </c:pt>
                <c:pt idx="1">
                  <c:v>0.03554877682565573</c:v>
                </c:pt>
                <c:pt idx="2">
                  <c:v>0.06825111623064914</c:v>
                </c:pt>
                <c:pt idx="3">
                  <c:v>0.0728959630241505</c:v>
                </c:pt>
                <c:pt idx="4">
                  <c:v>0.07220904626061339</c:v>
                </c:pt>
                <c:pt idx="5">
                  <c:v>0.01493517453039686</c:v>
                </c:pt>
                <c:pt idx="6">
                  <c:v>0.045037405302850775</c:v>
                </c:pt>
                <c:pt idx="7">
                  <c:v>0.02363483706572099</c:v>
                </c:pt>
                <c:pt idx="8">
                  <c:v>-0.01869743634012421</c:v>
                </c:pt>
                <c:pt idx="9">
                  <c:v>0.06711541960007329</c:v>
                </c:pt>
                <c:pt idx="10">
                  <c:v>0.08807331475926687</c:v>
                </c:pt>
                <c:pt idx="11">
                  <c:v>0.06576917077931865</c:v>
                </c:pt>
                <c:pt idx="12">
                  <c:v>0.03845615997799054</c:v>
                </c:pt>
                <c:pt idx="13">
                  <c:v>0.049711480999936344</c:v>
                </c:pt>
                <c:pt idx="14">
                  <c:v>0.0579031972078546</c:v>
                </c:pt>
                <c:pt idx="15">
                  <c:v>0.036391675673250495</c:v>
                </c:pt>
                <c:pt idx="16">
                  <c:v>0.01613226723056753</c:v>
                </c:pt>
                <c:pt idx="17">
                  <c:v>0.008518901188957359</c:v>
                </c:pt>
                <c:pt idx="18">
                  <c:v>0.0010700464665319293</c:v>
                </c:pt>
                <c:pt idx="19">
                  <c:v>-0.030462057825540838</c:v>
                </c:pt>
                <c:pt idx="20">
                  <c:v>0.06018964603956717</c:v>
                </c:pt>
                <c:pt idx="21">
                  <c:v>0.06959477450927967</c:v>
                </c:pt>
                <c:pt idx="22">
                  <c:v>-0.010745244678894636</c:v>
                </c:pt>
                <c:pt idx="23">
                  <c:v>-0.001479788342242036</c:v>
                </c:pt>
                <c:pt idx="24">
                  <c:v>-0.033181456908315365</c:v>
                </c:pt>
                <c:pt idx="25">
                  <c:v>-0.05341323665534662</c:v>
                </c:pt>
                <c:pt idx="26">
                  <c:v>-0.04580640116226595</c:v>
                </c:pt>
                <c:pt idx="27">
                  <c:v>-0.03208691962179488</c:v>
                </c:pt>
                <c:pt idx="2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23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'23'!$J$1:$J$29</c:f>
              <c:numCache>
                <c:ptCount val="29"/>
                <c:pt idx="0">
                  <c:v>0</c:v>
                </c:pt>
                <c:pt idx="1">
                  <c:v>0.001108095305019846</c:v>
                </c:pt>
                <c:pt idx="2">
                  <c:v>0.017688253358173145</c:v>
                </c:pt>
                <c:pt idx="3">
                  <c:v>0.03146669233415897</c:v>
                </c:pt>
                <c:pt idx="4">
                  <c:v>0.008631062701314793</c:v>
                </c:pt>
                <c:pt idx="5">
                  <c:v>-0.07740369898034555</c:v>
                </c:pt>
                <c:pt idx="6">
                  <c:v>-0.0503903361379121</c:v>
                </c:pt>
                <c:pt idx="7">
                  <c:v>-0.06730904565788097</c:v>
                </c:pt>
                <c:pt idx="8">
                  <c:v>-0.03745124241524039</c:v>
                </c:pt>
                <c:pt idx="9">
                  <c:v>0.04963354582577094</c:v>
                </c:pt>
                <c:pt idx="10">
                  <c:v>0.09496237829710527</c:v>
                </c:pt>
                <c:pt idx="11">
                  <c:v>0.12265193248896492</c:v>
                </c:pt>
                <c:pt idx="12">
                  <c:v>0.121311656169248</c:v>
                </c:pt>
                <c:pt idx="13">
                  <c:v>0.09080931209360035</c:v>
                </c:pt>
                <c:pt idx="14">
                  <c:v>0.05375016933056685</c:v>
                </c:pt>
                <c:pt idx="15">
                  <c:v>0.043454883902499825</c:v>
                </c:pt>
                <c:pt idx="16">
                  <c:v>0.02415202018693051</c:v>
                </c:pt>
                <c:pt idx="17">
                  <c:v>0.046137336096254505</c:v>
                </c:pt>
                <c:pt idx="18">
                  <c:v>0.025854520776944154</c:v>
                </c:pt>
                <c:pt idx="19">
                  <c:v>0.029246932263885153</c:v>
                </c:pt>
                <c:pt idx="20">
                  <c:v>0.05492856594828026</c:v>
                </c:pt>
                <c:pt idx="21">
                  <c:v>0.06902338647400819</c:v>
                </c:pt>
                <c:pt idx="22">
                  <c:v>0.06560329013093855</c:v>
                </c:pt>
                <c:pt idx="23">
                  <c:v>0.040333412169353766</c:v>
                </c:pt>
                <c:pt idx="24">
                  <c:v>0.016400075411061518</c:v>
                </c:pt>
                <c:pt idx="25">
                  <c:v>0.01172722647615488</c:v>
                </c:pt>
                <c:pt idx="26">
                  <c:v>0.00782140927221562</c:v>
                </c:pt>
                <c:pt idx="27">
                  <c:v>0.026131650902057095</c:v>
                </c:pt>
                <c:pt idx="2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24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'24'!$J$1:$J$29</c:f>
              <c:numCache>
                <c:ptCount val="29"/>
                <c:pt idx="0">
                  <c:v>0</c:v>
                </c:pt>
                <c:pt idx="1">
                  <c:v>0.08590056376630437</c:v>
                </c:pt>
                <c:pt idx="2">
                  <c:v>0.08425703514295542</c:v>
                </c:pt>
                <c:pt idx="3">
                  <c:v>-0.003057322296329554</c:v>
                </c:pt>
                <c:pt idx="4">
                  <c:v>0.11405089365472779</c:v>
                </c:pt>
                <c:pt idx="5">
                  <c:v>0.07858094509459178</c:v>
                </c:pt>
                <c:pt idx="6">
                  <c:v>0.11513599134118138</c:v>
                </c:pt>
                <c:pt idx="7">
                  <c:v>0.14357034633559573</c:v>
                </c:pt>
                <c:pt idx="8">
                  <c:v>0.12115839972751713</c:v>
                </c:pt>
                <c:pt idx="9">
                  <c:v>0.09962244169283613</c:v>
                </c:pt>
                <c:pt idx="10">
                  <c:v>0.09629806379413464</c:v>
                </c:pt>
                <c:pt idx="11">
                  <c:v>0.09344317720995235</c:v>
                </c:pt>
                <c:pt idx="12">
                  <c:v>0.047461668464149925</c:v>
                </c:pt>
                <c:pt idx="13">
                  <c:v>-0.026179554223011995</c:v>
                </c:pt>
                <c:pt idx="14">
                  <c:v>-0.008426035232528169</c:v>
                </c:pt>
                <c:pt idx="15">
                  <c:v>0.12012139595294259</c:v>
                </c:pt>
                <c:pt idx="16">
                  <c:v>0.14421115648914004</c:v>
                </c:pt>
                <c:pt idx="17">
                  <c:v>0.0892322485435092</c:v>
                </c:pt>
                <c:pt idx="18">
                  <c:v>-0.01676930432381496</c:v>
                </c:pt>
                <c:pt idx="19">
                  <c:v>-0.001949317684287237</c:v>
                </c:pt>
                <c:pt idx="20">
                  <c:v>0.0049624853482729825</c:v>
                </c:pt>
                <c:pt idx="21">
                  <c:v>0.02072875106824909</c:v>
                </c:pt>
                <c:pt idx="22">
                  <c:v>0.026284821693942667</c:v>
                </c:pt>
                <c:pt idx="23">
                  <c:v>0.01909794651616789</c:v>
                </c:pt>
                <c:pt idx="24">
                  <c:v>0.09015512076138416</c:v>
                </c:pt>
                <c:pt idx="25">
                  <c:v>0.15335266919328147</c:v>
                </c:pt>
                <c:pt idx="26">
                  <c:v>0.14045929614102987</c:v>
                </c:pt>
                <c:pt idx="27">
                  <c:v>0.015584366107901523</c:v>
                </c:pt>
                <c:pt idx="2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310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'310'!$J$1:$J$29</c:f>
              <c:numCache>
                <c:ptCount val="29"/>
                <c:pt idx="0">
                  <c:v>0</c:v>
                </c:pt>
                <c:pt idx="1">
                  <c:v>0.03834576633012285</c:v>
                </c:pt>
                <c:pt idx="2">
                  <c:v>0.0666779925758165</c:v>
                </c:pt>
                <c:pt idx="3">
                  <c:v>0.09960279522178608</c:v>
                </c:pt>
                <c:pt idx="4">
                  <c:v>0.10070393848139444</c:v>
                </c:pt>
                <c:pt idx="5">
                  <c:v>0.11029650662797733</c:v>
                </c:pt>
                <c:pt idx="6">
                  <c:v>0.08546305337814528</c:v>
                </c:pt>
                <c:pt idx="7">
                  <c:v>0.09444496276437342</c:v>
                </c:pt>
                <c:pt idx="8">
                  <c:v>0.08773717533906078</c:v>
                </c:pt>
                <c:pt idx="9">
                  <c:v>0.09287022563798192</c:v>
                </c:pt>
                <c:pt idx="10">
                  <c:v>0.08555112777238257</c:v>
                </c:pt>
                <c:pt idx="11">
                  <c:v>0.07017458580384764</c:v>
                </c:pt>
                <c:pt idx="12">
                  <c:v>0.06586608883632267</c:v>
                </c:pt>
                <c:pt idx="13">
                  <c:v>0.05657152721320943</c:v>
                </c:pt>
                <c:pt idx="14">
                  <c:v>0.032896954669022455</c:v>
                </c:pt>
                <c:pt idx="15">
                  <c:v>0.037213414711987344</c:v>
                </c:pt>
                <c:pt idx="16">
                  <c:v>0.059601957760188756</c:v>
                </c:pt>
                <c:pt idx="17">
                  <c:v>0.07839132465766613</c:v>
                </c:pt>
                <c:pt idx="18">
                  <c:v>0.08282149620887926</c:v>
                </c:pt>
                <c:pt idx="19">
                  <c:v>0.08157017938056357</c:v>
                </c:pt>
                <c:pt idx="20">
                  <c:v>0.08419145507766773</c:v>
                </c:pt>
                <c:pt idx="21">
                  <c:v>0.07050897977599123</c:v>
                </c:pt>
                <c:pt idx="22">
                  <c:v>0.04736801895689287</c:v>
                </c:pt>
                <c:pt idx="23">
                  <c:v>0.03710594389976314</c:v>
                </c:pt>
                <c:pt idx="24">
                  <c:v>0.007920961544341493</c:v>
                </c:pt>
                <c:pt idx="25">
                  <c:v>-0.001218439167825991</c:v>
                </c:pt>
                <c:pt idx="26">
                  <c:v>-0.013626188053142453</c:v>
                </c:pt>
                <c:pt idx="27">
                  <c:v>-0.009969434198791524</c:v>
                </c:pt>
                <c:pt idx="2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374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'374'!$J$1:$J$29</c:f>
              <c:numCache>
                <c:ptCount val="29"/>
                <c:pt idx="0">
                  <c:v>0</c:v>
                </c:pt>
                <c:pt idx="1">
                  <c:v>0.004727507618731114</c:v>
                </c:pt>
                <c:pt idx="2">
                  <c:v>0.03327740114309348</c:v>
                </c:pt>
                <c:pt idx="3">
                  <c:v>0.060292481325420505</c:v>
                </c:pt>
                <c:pt idx="4">
                  <c:v>0.08017279912271387</c:v>
                </c:pt>
                <c:pt idx="5">
                  <c:v>0.11892563359617783</c:v>
                </c:pt>
                <c:pt idx="6">
                  <c:v>0.14264264100155563</c:v>
                </c:pt>
                <c:pt idx="7">
                  <c:v>0.13524489232402537</c:v>
                </c:pt>
                <c:pt idx="8">
                  <c:v>0.061519182869117506</c:v>
                </c:pt>
                <c:pt idx="9">
                  <c:v>0.03364633152611035</c:v>
                </c:pt>
                <c:pt idx="10">
                  <c:v>0.05328827987402167</c:v>
                </c:pt>
                <c:pt idx="11">
                  <c:v>0.04942780156881514</c:v>
                </c:pt>
                <c:pt idx="12">
                  <c:v>0.031461223565637464</c:v>
                </c:pt>
                <c:pt idx="13">
                  <c:v>-0.0016036493482262382</c:v>
                </c:pt>
                <c:pt idx="14">
                  <c:v>-0.017671055625342852</c:v>
                </c:pt>
                <c:pt idx="15">
                  <c:v>-0.0317538593038978</c:v>
                </c:pt>
                <c:pt idx="16">
                  <c:v>-0.031805227971486064</c:v>
                </c:pt>
                <c:pt idx="17">
                  <c:v>-0.04714433310767385</c:v>
                </c:pt>
                <c:pt idx="18">
                  <c:v>-0.024265992240327418</c:v>
                </c:pt>
                <c:pt idx="19">
                  <c:v>-0.002948021733256298</c:v>
                </c:pt>
                <c:pt idx="20">
                  <c:v>0.0007803928555638884</c:v>
                </c:pt>
                <c:pt idx="21">
                  <c:v>-0.005843388016920213</c:v>
                </c:pt>
                <c:pt idx="22">
                  <c:v>-0.011778252464928175</c:v>
                </c:pt>
                <c:pt idx="23">
                  <c:v>0.002760519024634832</c:v>
                </c:pt>
                <c:pt idx="24">
                  <c:v>-0.02328856223960895</c:v>
                </c:pt>
                <c:pt idx="25">
                  <c:v>0.024049131094158217</c:v>
                </c:pt>
                <c:pt idx="26">
                  <c:v>0.0027564371450283336</c:v>
                </c:pt>
                <c:pt idx="27">
                  <c:v>-0.0017956781363351187</c:v>
                </c:pt>
                <c:pt idx="28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375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'375'!$J$1:$J$29</c:f>
              <c:numCache>
                <c:ptCount val="29"/>
                <c:pt idx="0">
                  <c:v>0</c:v>
                </c:pt>
                <c:pt idx="1">
                  <c:v>0.0028618718549839606</c:v>
                </c:pt>
                <c:pt idx="2">
                  <c:v>0.004971215297680909</c:v>
                </c:pt>
                <c:pt idx="3">
                  <c:v>-0.003659634747170598</c:v>
                </c:pt>
                <c:pt idx="4">
                  <c:v>0.007918935524206527</c:v>
                </c:pt>
                <c:pt idx="5">
                  <c:v>0.006335283838185352</c:v>
                </c:pt>
                <c:pt idx="6">
                  <c:v>0.004276445855920935</c:v>
                </c:pt>
                <c:pt idx="7">
                  <c:v>-0.0007435509481261149</c:v>
                </c:pt>
                <c:pt idx="8">
                  <c:v>0.0010438637690634023</c:v>
                </c:pt>
                <c:pt idx="9">
                  <c:v>0.001795636725065053</c:v>
                </c:pt>
                <c:pt idx="10">
                  <c:v>-0.0011235901283970506</c:v>
                </c:pt>
                <c:pt idx="11">
                  <c:v>-0.010978435183970237</c:v>
                </c:pt>
                <c:pt idx="12">
                  <c:v>-0.02892414717574532</c:v>
                </c:pt>
                <c:pt idx="13">
                  <c:v>-0.03340238041118823</c:v>
                </c:pt>
                <c:pt idx="14">
                  <c:v>-0.026606873854356686</c:v>
                </c:pt>
                <c:pt idx="15">
                  <c:v>-0.016030857726899328</c:v>
                </c:pt>
                <c:pt idx="16">
                  <c:v>-0.0060981323392970965</c:v>
                </c:pt>
                <c:pt idx="17">
                  <c:v>-0.0003614121280896415</c:v>
                </c:pt>
                <c:pt idx="18">
                  <c:v>-0.015432722852024516</c:v>
                </c:pt>
                <c:pt idx="19">
                  <c:v>0.00824853126013965</c:v>
                </c:pt>
                <c:pt idx="20">
                  <c:v>0.054826613652684986</c:v>
                </c:pt>
                <c:pt idx="21">
                  <c:v>0.05898078871819322</c:v>
                </c:pt>
                <c:pt idx="22">
                  <c:v>0.061575186022420306</c:v>
                </c:pt>
                <c:pt idx="23">
                  <c:v>0.05373197907936399</c:v>
                </c:pt>
                <c:pt idx="24">
                  <c:v>0.04930000643979272</c:v>
                </c:pt>
                <c:pt idx="25">
                  <c:v>0.06912630305423709</c:v>
                </c:pt>
                <c:pt idx="26">
                  <c:v>0.06925249714870776</c:v>
                </c:pt>
                <c:pt idx="27">
                  <c:v>0.012504608746140927</c:v>
                </c:pt>
                <c:pt idx="28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765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'765'!$J$1:$J$29</c:f>
              <c:numCache>
                <c:ptCount val="29"/>
                <c:pt idx="0">
                  <c:v>0</c:v>
                </c:pt>
                <c:pt idx="1">
                  <c:v>0.04590459978507905</c:v>
                </c:pt>
                <c:pt idx="2">
                  <c:v>0.07781071359429015</c:v>
                </c:pt>
                <c:pt idx="3">
                  <c:v>0.0915614247320474</c:v>
                </c:pt>
                <c:pt idx="4">
                  <c:v>0.10654538188609664</c:v>
                </c:pt>
                <c:pt idx="5">
                  <c:v>0.11923535321154136</c:v>
                </c:pt>
                <c:pt idx="6">
                  <c:v>0.14999626040214636</c:v>
                </c:pt>
                <c:pt idx="7">
                  <c:v>0.12157061965108748</c:v>
                </c:pt>
                <c:pt idx="8">
                  <c:v>0.09574261032316878</c:v>
                </c:pt>
                <c:pt idx="9">
                  <c:v>0.032188382029626816</c:v>
                </c:pt>
                <c:pt idx="10">
                  <c:v>-0.017565139290461676</c:v>
                </c:pt>
                <c:pt idx="11">
                  <c:v>-0.04460413992607393</c:v>
                </c:pt>
                <c:pt idx="12">
                  <c:v>-0.04535947248498491</c:v>
                </c:pt>
                <c:pt idx="13">
                  <c:v>-0.000304997539974608</c:v>
                </c:pt>
                <c:pt idx="14">
                  <c:v>0.03677328263866911</c:v>
                </c:pt>
                <c:pt idx="15">
                  <c:v>0.051579216599757366</c:v>
                </c:pt>
                <c:pt idx="16">
                  <c:v>0.06176921737160647</c:v>
                </c:pt>
                <c:pt idx="17">
                  <c:v>0.05957307807276192</c:v>
                </c:pt>
                <c:pt idx="18">
                  <c:v>0.062386612271212366</c:v>
                </c:pt>
                <c:pt idx="19">
                  <c:v>0.07840409154118011</c:v>
                </c:pt>
                <c:pt idx="20">
                  <c:v>0.127286833002133</c:v>
                </c:pt>
                <c:pt idx="21">
                  <c:v>0.10776417664177083</c:v>
                </c:pt>
                <c:pt idx="22">
                  <c:v>0.06426514405469316</c:v>
                </c:pt>
                <c:pt idx="23">
                  <c:v>0.051354676939588936</c:v>
                </c:pt>
                <c:pt idx="24">
                  <c:v>0.007653331755031967</c:v>
                </c:pt>
                <c:pt idx="25">
                  <c:v>0.0034163301971497084</c:v>
                </c:pt>
                <c:pt idx="26">
                  <c:v>0.009222155171927912</c:v>
                </c:pt>
                <c:pt idx="27">
                  <c:v>0.01552585893753583</c:v>
                </c:pt>
                <c:pt idx="28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766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'766'!$J$1:$J$29</c:f>
              <c:numCache>
                <c:ptCount val="29"/>
                <c:pt idx="0">
                  <c:v>0</c:v>
                </c:pt>
                <c:pt idx="1">
                  <c:v>0.06478805735293908</c:v>
                </c:pt>
                <c:pt idx="2">
                  <c:v>0.07422278818755015</c:v>
                </c:pt>
                <c:pt idx="3">
                  <c:v>0.07199458056147218</c:v>
                </c:pt>
                <c:pt idx="4">
                  <c:v>0.04810948178509053</c:v>
                </c:pt>
                <c:pt idx="5">
                  <c:v>0.12357048725148531</c:v>
                </c:pt>
                <c:pt idx="6">
                  <c:v>0.16264486022154923</c:v>
                </c:pt>
                <c:pt idx="7">
                  <c:v>0.10627244633642352</c:v>
                </c:pt>
                <c:pt idx="8">
                  <c:v>0.03910856173834068</c:v>
                </c:pt>
                <c:pt idx="9">
                  <c:v>-0.008752760330861975</c:v>
                </c:pt>
                <c:pt idx="10">
                  <c:v>-0.010269820649391415</c:v>
                </c:pt>
                <c:pt idx="11">
                  <c:v>-0.04545132451265091</c:v>
                </c:pt>
                <c:pt idx="12">
                  <c:v>-0.08202371362651964</c:v>
                </c:pt>
                <c:pt idx="13">
                  <c:v>-0.06832873822867121</c:v>
                </c:pt>
                <c:pt idx="14">
                  <c:v>-0.07320853094535451</c:v>
                </c:pt>
                <c:pt idx="15">
                  <c:v>-0.0423087749288521</c:v>
                </c:pt>
                <c:pt idx="16">
                  <c:v>-0.036261395844402175</c:v>
                </c:pt>
                <c:pt idx="17">
                  <c:v>-0.03778691665336521</c:v>
                </c:pt>
                <c:pt idx="18">
                  <c:v>-0.05109393075281353</c:v>
                </c:pt>
                <c:pt idx="19">
                  <c:v>-0.025090866135088957</c:v>
                </c:pt>
                <c:pt idx="20">
                  <c:v>0.02147557801789718</c:v>
                </c:pt>
                <c:pt idx="21">
                  <c:v>0.03755604135868826</c:v>
                </c:pt>
                <c:pt idx="22">
                  <c:v>0.011145447709512993</c:v>
                </c:pt>
                <c:pt idx="23">
                  <c:v>0.01989080816074887</c:v>
                </c:pt>
                <c:pt idx="24">
                  <c:v>0.08960706590426665</c:v>
                </c:pt>
                <c:pt idx="25">
                  <c:v>0.13945447405168718</c:v>
                </c:pt>
                <c:pt idx="26">
                  <c:v>0.11255088229206947</c:v>
                </c:pt>
                <c:pt idx="27">
                  <c:v>0.06149225665167729</c:v>
                </c:pt>
                <c:pt idx="28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780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'780'!$J$1:$J$29</c:f>
              <c:numCache>
                <c:ptCount val="29"/>
                <c:pt idx="0">
                  <c:v>0</c:v>
                </c:pt>
                <c:pt idx="1">
                  <c:v>0.039485499709472016</c:v>
                </c:pt>
                <c:pt idx="2">
                  <c:v>0.03515069829522299</c:v>
                </c:pt>
                <c:pt idx="3">
                  <c:v>0.008857723091296649</c:v>
                </c:pt>
                <c:pt idx="4">
                  <c:v>-0.012855127091134566</c:v>
                </c:pt>
                <c:pt idx="5">
                  <c:v>0.020729160116015083</c:v>
                </c:pt>
                <c:pt idx="6">
                  <c:v>0.0597429466228363</c:v>
                </c:pt>
                <c:pt idx="7">
                  <c:v>0.03575811435847631</c:v>
                </c:pt>
                <c:pt idx="8">
                  <c:v>0.007169108600929952</c:v>
                </c:pt>
                <c:pt idx="9">
                  <c:v>-0.06878391828388777</c:v>
                </c:pt>
                <c:pt idx="10">
                  <c:v>-0.06672041715618754</c:v>
                </c:pt>
                <c:pt idx="11">
                  <c:v>-0.07873460809884289</c:v>
                </c:pt>
                <c:pt idx="12">
                  <c:v>-0.08142128069575645</c:v>
                </c:pt>
                <c:pt idx="13">
                  <c:v>-0.09103487695486195</c:v>
                </c:pt>
                <c:pt idx="14">
                  <c:v>-0.08400848524339768</c:v>
                </c:pt>
                <c:pt idx="15">
                  <c:v>-0.08140735833599086</c:v>
                </c:pt>
                <c:pt idx="16">
                  <c:v>-0.0607118237634196</c:v>
                </c:pt>
                <c:pt idx="17">
                  <c:v>-0.0996015425310263</c:v>
                </c:pt>
                <c:pt idx="18">
                  <c:v>-0.10656358848436379</c:v>
                </c:pt>
                <c:pt idx="19">
                  <c:v>-0.05762217037041843</c:v>
                </c:pt>
                <c:pt idx="20">
                  <c:v>0.015455692864492276</c:v>
                </c:pt>
                <c:pt idx="21">
                  <c:v>-0.010092411707354823</c:v>
                </c:pt>
                <c:pt idx="22">
                  <c:v>-0.07483371429931976</c:v>
                </c:pt>
                <c:pt idx="23">
                  <c:v>-0.05029727026422263</c:v>
                </c:pt>
                <c:pt idx="24">
                  <c:v>-0.056491351787433884</c:v>
                </c:pt>
                <c:pt idx="25">
                  <c:v>-0.01771644273869421</c:v>
                </c:pt>
                <c:pt idx="26">
                  <c:v>-0.03175439345851937</c:v>
                </c:pt>
                <c:pt idx="27">
                  <c:v>-0.05307487861347671</c:v>
                </c:pt>
                <c:pt idx="28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average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5"/>
            <c:dispEq val="0"/>
            <c:dispRSqr val="0"/>
          </c:trendline>
          <c:trendline>
            <c:trendlineType val="poly"/>
            <c:order val="5"/>
            <c:dispEq val="0"/>
            <c:dispRSqr val="0"/>
          </c:trendline>
          <c:val>
            <c:numRef>
              <c:f>Summery!$J$1:$J$29</c:f>
              <c:numCache>
                <c:ptCount val="29"/>
                <c:pt idx="0">
                  <c:v>0</c:v>
                </c:pt>
                <c:pt idx="1">
                  <c:v>0.03540785983870089</c:v>
                </c:pt>
                <c:pt idx="2">
                  <c:v>0.05136746820282577</c:v>
                </c:pt>
                <c:pt idx="3">
                  <c:v>0.047772744805203576</c:v>
                </c:pt>
                <c:pt idx="4">
                  <c:v>0.05838737914722482</c:v>
                </c:pt>
                <c:pt idx="5">
                  <c:v>0.05724498280955838</c:v>
                </c:pt>
                <c:pt idx="6">
                  <c:v>0.07939436310980819</c:v>
                </c:pt>
                <c:pt idx="7">
                  <c:v>0.06582706913663286</c:v>
                </c:pt>
                <c:pt idx="8">
                  <c:v>0.039703358179092624</c:v>
                </c:pt>
                <c:pt idx="9">
                  <c:v>0.033259478269190526</c:v>
                </c:pt>
                <c:pt idx="10">
                  <c:v>0.03583268858583037</c:v>
                </c:pt>
                <c:pt idx="11">
                  <c:v>0.024633128903262306</c:v>
                </c:pt>
                <c:pt idx="12">
                  <c:v>0.007425353670038031</c:v>
                </c:pt>
                <c:pt idx="13">
                  <c:v>-0.002640208488798678</c:v>
                </c:pt>
                <c:pt idx="14">
                  <c:v>-0.003177486339429655</c:v>
                </c:pt>
                <c:pt idx="15">
                  <c:v>0.013028859616088616</c:v>
                </c:pt>
                <c:pt idx="16">
                  <c:v>0.018998893235536482</c:v>
                </c:pt>
                <c:pt idx="17">
                  <c:v>0.010773187126554899</c:v>
                </c:pt>
                <c:pt idx="18">
                  <c:v>-0.004665873658864057</c:v>
                </c:pt>
                <c:pt idx="19">
                  <c:v>0.008821922299686303</c:v>
                </c:pt>
                <c:pt idx="20">
                  <c:v>0.04712191808961772</c:v>
                </c:pt>
                <c:pt idx="21">
                  <c:v>0.046469010980211715</c:v>
                </c:pt>
                <c:pt idx="22">
                  <c:v>0.019876077458361997</c:v>
                </c:pt>
                <c:pt idx="23">
                  <c:v>0.01916646968701742</c:v>
                </c:pt>
                <c:pt idx="24">
                  <c:v>0.016452798986724478</c:v>
                </c:pt>
                <c:pt idx="25">
                  <c:v>0.036530890611644634</c:v>
                </c:pt>
                <c:pt idx="26">
                  <c:v>0.027875077166339017</c:v>
                </c:pt>
                <c:pt idx="27">
                  <c:v>0.003812425641657159</c:v>
                </c:pt>
                <c:pt idx="28">
                  <c:v>0</c:v>
                </c:pt>
              </c:numCache>
            </c:numRef>
          </c:val>
          <c:smooth val="1"/>
        </c:ser>
        <c:marker val="1"/>
        <c:axId val="5763524"/>
        <c:axId val="51871717"/>
      </c:lineChart>
      <c:catAx>
        <c:axId val="5763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00" b="1" i="0" u="none" baseline="0">
                    <a:latin typeface="Arial"/>
                    <a:ea typeface="Arial"/>
                    <a:cs typeface="Arial"/>
                  </a:rPr>
                  <a:t>in straw position from HV plate - 5 cm / increment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71717"/>
        <c:crosses val="autoZero"/>
        <c:auto val="1"/>
        <c:lblOffset val="100"/>
        <c:noMultiLvlLbl val="0"/>
      </c:catAx>
      <c:valAx>
        <c:axId val="51871717"/>
        <c:scaling>
          <c:orientation val="minMax"/>
          <c:max val="0.25"/>
          <c:min val="-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00" b="1" i="0" u="none" baseline="0">
                    <a:latin typeface="Arial"/>
                    <a:ea typeface="Arial"/>
                    <a:cs typeface="Arial"/>
                  </a:rPr>
                  <a:t>radius from center line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63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Horizontal and Vertical line based on the collected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'12'!$F$1:$F$29</c:f>
              <c:numCache>
                <c:ptCount val="29"/>
                <c:pt idx="0">
                  <c:v>-0.049</c:v>
                </c:pt>
                <c:pt idx="1">
                  <c:v>-0.05</c:v>
                </c:pt>
                <c:pt idx="2">
                  <c:v>-0.08</c:v>
                </c:pt>
                <c:pt idx="3">
                  <c:v>-0.111</c:v>
                </c:pt>
                <c:pt idx="4">
                  <c:v>-0.13</c:v>
                </c:pt>
                <c:pt idx="5">
                  <c:v>0.02</c:v>
                </c:pt>
                <c:pt idx="6">
                  <c:v>0.094</c:v>
                </c:pt>
                <c:pt idx="7">
                  <c:v>0.086</c:v>
                </c:pt>
                <c:pt idx="8">
                  <c:v>-0.044</c:v>
                </c:pt>
                <c:pt idx="9">
                  <c:v>-0.127</c:v>
                </c:pt>
                <c:pt idx="10">
                  <c:v>-0.12</c:v>
                </c:pt>
                <c:pt idx="11">
                  <c:v>-0.098</c:v>
                </c:pt>
                <c:pt idx="12">
                  <c:v>-0.046</c:v>
                </c:pt>
                <c:pt idx="13">
                  <c:v>-0.02</c:v>
                </c:pt>
                <c:pt idx="14">
                  <c:v>-0.002</c:v>
                </c:pt>
                <c:pt idx="15">
                  <c:v>0.012</c:v>
                </c:pt>
                <c:pt idx="16">
                  <c:v>0.046</c:v>
                </c:pt>
                <c:pt idx="17">
                  <c:v>-0.004</c:v>
                </c:pt>
                <c:pt idx="18">
                  <c:v>-0.047</c:v>
                </c:pt>
                <c:pt idx="19">
                  <c:v>0.035</c:v>
                </c:pt>
                <c:pt idx="20">
                  <c:v>0.077</c:v>
                </c:pt>
                <c:pt idx="21">
                  <c:v>0.081</c:v>
                </c:pt>
                <c:pt idx="22">
                  <c:v>0.019</c:v>
                </c:pt>
                <c:pt idx="23">
                  <c:v>-0.074</c:v>
                </c:pt>
                <c:pt idx="24">
                  <c:v>-0.028</c:v>
                </c:pt>
                <c:pt idx="25">
                  <c:v>-0.005</c:v>
                </c:pt>
                <c:pt idx="26">
                  <c:v>0.013</c:v>
                </c:pt>
                <c:pt idx="27">
                  <c:v>-0.002</c:v>
                </c:pt>
                <c:pt idx="28">
                  <c:v>-0.007</c:v>
                </c:pt>
              </c:numCache>
            </c:numRef>
          </c:xVal>
          <c:yVal>
            <c:numRef>
              <c:f>'12'!$G$1:$G$29</c:f>
              <c:numCache>
                <c:ptCount val="29"/>
                <c:pt idx="0">
                  <c:v>0.027</c:v>
                </c:pt>
                <c:pt idx="1">
                  <c:v>0.078</c:v>
                </c:pt>
                <c:pt idx="2">
                  <c:v>0.098</c:v>
                </c:pt>
                <c:pt idx="3">
                  <c:v>0.072</c:v>
                </c:pt>
                <c:pt idx="4">
                  <c:v>0.027</c:v>
                </c:pt>
                <c:pt idx="5">
                  <c:v>0.074</c:v>
                </c:pt>
                <c:pt idx="6">
                  <c:v>0.053</c:v>
                </c:pt>
                <c:pt idx="7">
                  <c:v>0.017</c:v>
                </c:pt>
                <c:pt idx="8">
                  <c:v>0.015</c:v>
                </c:pt>
                <c:pt idx="9">
                  <c:v>0.041</c:v>
                </c:pt>
                <c:pt idx="10">
                  <c:v>0.099</c:v>
                </c:pt>
                <c:pt idx="11">
                  <c:v>0.092</c:v>
                </c:pt>
                <c:pt idx="12">
                  <c:v>0.098</c:v>
                </c:pt>
                <c:pt idx="13">
                  <c:v>0.119</c:v>
                </c:pt>
                <c:pt idx="14">
                  <c:v>0.13</c:v>
                </c:pt>
                <c:pt idx="15">
                  <c:v>0.109</c:v>
                </c:pt>
                <c:pt idx="16">
                  <c:v>0.078</c:v>
                </c:pt>
                <c:pt idx="17">
                  <c:v>0.084</c:v>
                </c:pt>
                <c:pt idx="18">
                  <c:v>0.062</c:v>
                </c:pt>
                <c:pt idx="19">
                  <c:v>-0.032</c:v>
                </c:pt>
                <c:pt idx="20">
                  <c:v>-0.116</c:v>
                </c:pt>
                <c:pt idx="21">
                  <c:v>-0.126</c:v>
                </c:pt>
                <c:pt idx="22">
                  <c:v>-0.068</c:v>
                </c:pt>
                <c:pt idx="23">
                  <c:v>0.033</c:v>
                </c:pt>
                <c:pt idx="24">
                  <c:v>0.042</c:v>
                </c:pt>
                <c:pt idx="25">
                  <c:v>0.031</c:v>
                </c:pt>
                <c:pt idx="26">
                  <c:v>0.038</c:v>
                </c:pt>
                <c:pt idx="27">
                  <c:v>0.055</c:v>
                </c:pt>
                <c:pt idx="28">
                  <c:v>0.088</c:v>
                </c:pt>
              </c:numCache>
            </c:numRef>
          </c:yVal>
          <c:smooth val="1"/>
        </c:ser>
        <c:axId val="23789206"/>
        <c:axId val="12776263"/>
      </c:scatterChart>
      <c:valAx>
        <c:axId val="23789206"/>
        <c:scaling>
          <c:orientation val="minMax"/>
          <c:max val="0.45"/>
          <c:min val="-0.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Horizontal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76263"/>
        <c:crosses val="autoZero"/>
        <c:crossBetween val="midCat"/>
        <c:dispUnits/>
      </c:valAx>
      <c:valAx>
        <c:axId val="12776263"/>
        <c:scaling>
          <c:orientation val="minMax"/>
          <c:max val="0.45"/>
          <c:min val="-0.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Vertical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7892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Horizontal and Vertical line based on the zeroed values</a:t>
            </a:r>
          </a:p>
        </c:rich>
      </c:tx>
      <c:layout>
        <c:manualLayout>
          <c:xMode val="factor"/>
          <c:yMode val="factor"/>
          <c:x val="0.024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7375"/>
          <c:w val="0.88475"/>
          <c:h val="0.73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'12'!$L$1:$L$29</c:f>
              <c:numCache>
                <c:ptCount val="29"/>
                <c:pt idx="0">
                  <c:v>0</c:v>
                </c:pt>
                <c:pt idx="1">
                  <c:v>-0.0025000000000000022</c:v>
                </c:pt>
                <c:pt idx="2">
                  <c:v>-0.034</c:v>
                </c:pt>
                <c:pt idx="3">
                  <c:v>-0.0665</c:v>
                </c:pt>
                <c:pt idx="4">
                  <c:v>-0.087</c:v>
                </c:pt>
                <c:pt idx="5">
                  <c:v>0.0615</c:v>
                </c:pt>
                <c:pt idx="6">
                  <c:v>0.134</c:v>
                </c:pt>
                <c:pt idx="7">
                  <c:v>0.1245</c:v>
                </c:pt>
                <c:pt idx="8">
                  <c:v>-0.006999999999999992</c:v>
                </c:pt>
                <c:pt idx="9">
                  <c:v>-0.0915</c:v>
                </c:pt>
                <c:pt idx="10">
                  <c:v>-0.086</c:v>
                </c:pt>
                <c:pt idx="11">
                  <c:v>-0.0655</c:v>
                </c:pt>
                <c:pt idx="12">
                  <c:v>-0.015</c:v>
                </c:pt>
                <c:pt idx="13">
                  <c:v>0.009500000000000001</c:v>
                </c:pt>
                <c:pt idx="14">
                  <c:v>0.026000000000000002</c:v>
                </c:pt>
                <c:pt idx="15">
                  <c:v>0.038500000000000006</c:v>
                </c:pt>
                <c:pt idx="16">
                  <c:v>0.07100000000000001</c:v>
                </c:pt>
                <c:pt idx="17">
                  <c:v>0.0195</c:v>
                </c:pt>
                <c:pt idx="18">
                  <c:v>-0.024999999999999998</c:v>
                </c:pt>
                <c:pt idx="19">
                  <c:v>0.05550000000000001</c:v>
                </c:pt>
                <c:pt idx="20">
                  <c:v>0.096</c:v>
                </c:pt>
                <c:pt idx="21">
                  <c:v>0.0985</c:v>
                </c:pt>
                <c:pt idx="22">
                  <c:v>0.035</c:v>
                </c:pt>
                <c:pt idx="23">
                  <c:v>-0.0595</c:v>
                </c:pt>
                <c:pt idx="24">
                  <c:v>-0.015000000000000003</c:v>
                </c:pt>
                <c:pt idx="25">
                  <c:v>0.006500000000000003</c:v>
                </c:pt>
                <c:pt idx="26">
                  <c:v>0.023</c:v>
                </c:pt>
                <c:pt idx="27">
                  <c:v>0.006500000000000001</c:v>
                </c:pt>
                <c:pt idx="28">
                  <c:v>0</c:v>
                </c:pt>
              </c:numCache>
            </c:numRef>
          </c:xVal>
          <c:yVal>
            <c:numRef>
              <c:f>'12'!$N$1:$N$29</c:f>
              <c:numCache>
                <c:ptCount val="29"/>
                <c:pt idx="0">
                  <c:v>0</c:v>
                </c:pt>
                <c:pt idx="1">
                  <c:v>0.04882142857142857</c:v>
                </c:pt>
                <c:pt idx="2">
                  <c:v>0.06664285714285714</c:v>
                </c:pt>
                <c:pt idx="3">
                  <c:v>0.03846428571428571</c:v>
                </c:pt>
                <c:pt idx="4">
                  <c:v>-0.008714285714285713</c:v>
                </c:pt>
                <c:pt idx="5">
                  <c:v>0.03610714285714285</c:v>
                </c:pt>
                <c:pt idx="6">
                  <c:v>0.012928571428571428</c:v>
                </c:pt>
                <c:pt idx="7">
                  <c:v>-0.025249999999999995</c:v>
                </c:pt>
                <c:pt idx="8">
                  <c:v>-0.02942857142857143</c:v>
                </c:pt>
                <c:pt idx="9">
                  <c:v>-0.005607142857142859</c:v>
                </c:pt>
                <c:pt idx="10">
                  <c:v>0.05021428571428572</c:v>
                </c:pt>
                <c:pt idx="11">
                  <c:v>0.041035714285714286</c:v>
                </c:pt>
                <c:pt idx="12">
                  <c:v>0.04485714285714286</c:v>
                </c:pt>
                <c:pt idx="13">
                  <c:v>0.06367857142857142</c:v>
                </c:pt>
                <c:pt idx="14">
                  <c:v>0.07250000000000001</c:v>
                </c:pt>
                <c:pt idx="15">
                  <c:v>0.04932142857142857</c:v>
                </c:pt>
                <c:pt idx="16">
                  <c:v>0.01614285714285714</c:v>
                </c:pt>
                <c:pt idx="17">
                  <c:v>0.019964285714285726</c:v>
                </c:pt>
                <c:pt idx="18">
                  <c:v>-0.004214285714285712</c:v>
                </c:pt>
                <c:pt idx="19">
                  <c:v>-0.10039285714285714</c:v>
                </c:pt>
                <c:pt idx="20">
                  <c:v>-0.18657142857142858</c:v>
                </c:pt>
                <c:pt idx="21">
                  <c:v>-0.19874999999999998</c:v>
                </c:pt>
                <c:pt idx="22">
                  <c:v>-0.14292857142857143</c:v>
                </c:pt>
                <c:pt idx="23">
                  <c:v>-0.04410714285714286</c:v>
                </c:pt>
                <c:pt idx="24">
                  <c:v>-0.037285714285714276</c:v>
                </c:pt>
                <c:pt idx="25">
                  <c:v>-0.05046428571428571</c:v>
                </c:pt>
                <c:pt idx="26">
                  <c:v>-0.045642857142857145</c:v>
                </c:pt>
                <c:pt idx="27">
                  <c:v>-0.030821428571428576</c:v>
                </c:pt>
                <c:pt idx="28">
                  <c:v>0</c:v>
                </c:pt>
              </c:numCache>
            </c:numRef>
          </c:yVal>
          <c:smooth val="1"/>
        </c:ser>
        <c:axId val="47877504"/>
        <c:axId val="28244353"/>
      </c:scatterChart>
      <c:valAx>
        <c:axId val="47877504"/>
        <c:scaling>
          <c:orientation val="minMax"/>
          <c:max val="0.45"/>
          <c:min val="-0.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Horizontal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44353"/>
        <c:crosses val="autoZero"/>
        <c:crossBetween val="midCat"/>
        <c:dispUnits/>
      </c:valAx>
      <c:valAx>
        <c:axId val="28244353"/>
        <c:scaling>
          <c:orientation val="minMax"/>
          <c:max val="0.45"/>
          <c:min val="-0.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Vertical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8775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actual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horizontal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'23'!$F$1:$F$29</c:f>
              <c:numCache>
                <c:ptCount val="29"/>
                <c:pt idx="0">
                  <c:v>-0.126</c:v>
                </c:pt>
                <c:pt idx="1">
                  <c:v>-0.13</c:v>
                </c:pt>
                <c:pt idx="2">
                  <c:v>-0.143</c:v>
                </c:pt>
                <c:pt idx="3">
                  <c:v>-0.152</c:v>
                </c:pt>
                <c:pt idx="4">
                  <c:v>-0.125</c:v>
                </c:pt>
                <c:pt idx="5">
                  <c:v>-0.017</c:v>
                </c:pt>
                <c:pt idx="6">
                  <c:v>0.031</c:v>
                </c:pt>
                <c:pt idx="7">
                  <c:v>-0.009</c:v>
                </c:pt>
                <c:pt idx="8">
                  <c:v>-0.065</c:v>
                </c:pt>
                <c:pt idx="9">
                  <c:v>-0.148</c:v>
                </c:pt>
                <c:pt idx="10">
                  <c:v>-0.174</c:v>
                </c:pt>
                <c:pt idx="11">
                  <c:v>-0.183</c:v>
                </c:pt>
                <c:pt idx="12">
                  <c:v>-0.19</c:v>
                </c:pt>
                <c:pt idx="13">
                  <c:v>-0.171</c:v>
                </c:pt>
                <c:pt idx="14">
                  <c:v>-0.133</c:v>
                </c:pt>
                <c:pt idx="15">
                  <c:v>-0.119</c:v>
                </c:pt>
                <c:pt idx="16">
                  <c:v>-0.099</c:v>
                </c:pt>
                <c:pt idx="17">
                  <c:v>-0.117</c:v>
                </c:pt>
                <c:pt idx="18">
                  <c:v>-0.088</c:v>
                </c:pt>
                <c:pt idx="19">
                  <c:v>-0.009</c:v>
                </c:pt>
                <c:pt idx="20">
                  <c:v>0.024</c:v>
                </c:pt>
                <c:pt idx="21">
                  <c:v>0.016</c:v>
                </c:pt>
                <c:pt idx="22">
                  <c:v>-0.001</c:v>
                </c:pt>
                <c:pt idx="23">
                  <c:v>-0.05</c:v>
                </c:pt>
                <c:pt idx="24">
                  <c:v>-0.028</c:v>
                </c:pt>
                <c:pt idx="25">
                  <c:v>-0.012</c:v>
                </c:pt>
                <c:pt idx="26">
                  <c:v>-0.013</c:v>
                </c:pt>
                <c:pt idx="27">
                  <c:v>-0.045</c:v>
                </c:pt>
                <c:pt idx="28">
                  <c:v>-0.023</c:v>
                </c:pt>
              </c:numCache>
            </c:numRef>
          </c:val>
          <c:smooth val="0"/>
        </c:ser>
        <c:ser>
          <c:idx val="1"/>
          <c:order val="1"/>
          <c:tx>
            <c:v>vertical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'23'!$G$1:$G$29</c:f>
              <c:numCache>
                <c:ptCount val="29"/>
                <c:pt idx="0">
                  <c:v>-0.041</c:v>
                </c:pt>
                <c:pt idx="1">
                  <c:v>-0.002</c:v>
                </c:pt>
                <c:pt idx="2">
                  <c:v>0</c:v>
                </c:pt>
                <c:pt idx="3">
                  <c:v>-0.019</c:v>
                </c:pt>
                <c:pt idx="4">
                  <c:v>-0.021</c:v>
                </c:pt>
                <c:pt idx="5">
                  <c:v>0.033</c:v>
                </c:pt>
                <c:pt idx="6">
                  <c:v>0.052</c:v>
                </c:pt>
                <c:pt idx="7">
                  <c:v>0.039</c:v>
                </c:pt>
                <c:pt idx="8">
                  <c:v>0.013</c:v>
                </c:pt>
                <c:pt idx="9">
                  <c:v>0.023</c:v>
                </c:pt>
                <c:pt idx="10">
                  <c:v>0.08</c:v>
                </c:pt>
                <c:pt idx="11">
                  <c:v>0.114</c:v>
                </c:pt>
                <c:pt idx="12">
                  <c:v>0.091</c:v>
                </c:pt>
                <c:pt idx="13">
                  <c:v>0.044</c:v>
                </c:pt>
                <c:pt idx="14">
                  <c:v>0.028</c:v>
                </c:pt>
                <c:pt idx="15">
                  <c:v>0.027</c:v>
                </c:pt>
                <c:pt idx="16">
                  <c:v>0.005</c:v>
                </c:pt>
                <c:pt idx="17">
                  <c:v>0.011</c:v>
                </c:pt>
                <c:pt idx="18">
                  <c:v>-0.032</c:v>
                </c:pt>
                <c:pt idx="19">
                  <c:v>-0.093</c:v>
                </c:pt>
                <c:pt idx="20">
                  <c:v>-0.113</c:v>
                </c:pt>
                <c:pt idx="21">
                  <c:v>-0.125</c:v>
                </c:pt>
                <c:pt idx="22">
                  <c:v>-0.119</c:v>
                </c:pt>
                <c:pt idx="23">
                  <c:v>-0.075</c:v>
                </c:pt>
                <c:pt idx="24">
                  <c:v>-0.056</c:v>
                </c:pt>
                <c:pt idx="25">
                  <c:v>-0.053</c:v>
                </c:pt>
                <c:pt idx="26">
                  <c:v>-0.045</c:v>
                </c:pt>
                <c:pt idx="27">
                  <c:v>-0.042</c:v>
                </c:pt>
                <c:pt idx="28">
                  <c:v>-0.022</c:v>
                </c:pt>
              </c:numCache>
            </c:numRef>
          </c:val>
          <c:smooth val="0"/>
        </c:ser>
        <c:ser>
          <c:idx val="2"/>
          <c:order val="2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'23'!$H$1:$H$29</c:f>
              <c:numCache>
                <c:ptCount val="29"/>
                <c:pt idx="0">
                  <c:v>0.1325028301584536</c:v>
                </c:pt>
                <c:pt idx="1">
                  <c:v>0.13001538370516008</c:v>
                </c:pt>
                <c:pt idx="2">
                  <c:v>0.143</c:v>
                </c:pt>
                <c:pt idx="3">
                  <c:v>0.15318289721767245</c:v>
                </c:pt>
                <c:pt idx="4">
                  <c:v>0.1267517258265149</c:v>
                </c:pt>
                <c:pt idx="5">
                  <c:v>0.037121422386541175</c:v>
                </c:pt>
                <c:pt idx="6">
                  <c:v>0.060539243470661246</c:v>
                </c:pt>
                <c:pt idx="7">
                  <c:v>0.040024992192379</c:v>
                </c:pt>
                <c:pt idx="8">
                  <c:v>0.06628725367670621</c:v>
                </c:pt>
                <c:pt idx="9">
                  <c:v>0.14977650015940416</c:v>
                </c:pt>
                <c:pt idx="10">
                  <c:v>0.19150979087242512</c:v>
                </c:pt>
                <c:pt idx="11">
                  <c:v>0.2156038033059714</c:v>
                </c:pt>
                <c:pt idx="12">
                  <c:v>0.21066798522794108</c:v>
                </c:pt>
                <c:pt idx="13">
                  <c:v>0.17657009939398008</c:v>
                </c:pt>
                <c:pt idx="14">
                  <c:v>0.1359154148726332</c:v>
                </c:pt>
                <c:pt idx="15">
                  <c:v>0.1220245876862528</c:v>
                </c:pt>
                <c:pt idx="16">
                  <c:v>0.09912618221237011</c:v>
                </c:pt>
                <c:pt idx="17">
                  <c:v>0.11751595636338072</c:v>
                </c:pt>
                <c:pt idx="18">
                  <c:v>0.093637599285757</c:v>
                </c:pt>
                <c:pt idx="19">
                  <c:v>0.09343446901438462</c:v>
                </c:pt>
                <c:pt idx="20">
                  <c:v>0.11552056094046635</c:v>
                </c:pt>
                <c:pt idx="21">
                  <c:v>0.12601983970788092</c:v>
                </c:pt>
                <c:pt idx="22">
                  <c:v>0.1190042016064979</c:v>
                </c:pt>
                <c:pt idx="23">
                  <c:v>0.09013878188659974</c:v>
                </c:pt>
                <c:pt idx="24">
                  <c:v>0.06260990336999411</c:v>
                </c:pt>
                <c:pt idx="25">
                  <c:v>0.0543415126767741</c:v>
                </c:pt>
                <c:pt idx="26">
                  <c:v>0.04684015371452147</c:v>
                </c:pt>
                <c:pt idx="27">
                  <c:v>0.06155485358604957</c:v>
                </c:pt>
                <c:pt idx="28">
                  <c:v>0.0318276609256791</c:v>
                </c:pt>
              </c:numCache>
            </c:numRef>
          </c:val>
          <c:smooth val="0"/>
        </c:ser>
        <c:ser>
          <c:idx val="3"/>
          <c:order val="3"/>
          <c:tx>
            <c:v>end pt 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'23'!$I$1:$I$29</c:f>
              <c:numCache>
                <c:ptCount val="29"/>
                <c:pt idx="0">
                  <c:v>0.1325028301584536</c:v>
                </c:pt>
                <c:pt idx="1">
                  <c:v>0.12890728840014024</c:v>
                </c:pt>
                <c:pt idx="2">
                  <c:v>0.12531174664182684</c:v>
                </c:pt>
                <c:pt idx="3">
                  <c:v>0.12171620488351348</c:v>
                </c:pt>
                <c:pt idx="4">
                  <c:v>0.1181206631252001</c:v>
                </c:pt>
                <c:pt idx="5">
                  <c:v>0.11452512136688672</c:v>
                </c:pt>
                <c:pt idx="6">
                  <c:v>0.11092957960857334</c:v>
                </c:pt>
                <c:pt idx="7">
                  <c:v>0.10733403785025997</c:v>
                </c:pt>
                <c:pt idx="8">
                  <c:v>0.1037384960919466</c:v>
                </c:pt>
                <c:pt idx="9">
                  <c:v>0.10014295433363322</c:v>
                </c:pt>
                <c:pt idx="10">
                  <c:v>0.09654741257531985</c:v>
                </c:pt>
                <c:pt idx="11">
                  <c:v>0.09295187081700648</c:v>
                </c:pt>
                <c:pt idx="12">
                  <c:v>0.08935632905869309</c:v>
                </c:pt>
                <c:pt idx="13">
                  <c:v>0.08576078730037973</c:v>
                </c:pt>
                <c:pt idx="14">
                  <c:v>0.08216524554206635</c:v>
                </c:pt>
                <c:pt idx="15">
                  <c:v>0.07856970378375297</c:v>
                </c:pt>
                <c:pt idx="16">
                  <c:v>0.0749741620254396</c:v>
                </c:pt>
                <c:pt idx="17">
                  <c:v>0.07137862026712621</c:v>
                </c:pt>
                <c:pt idx="18">
                  <c:v>0.06778307850881285</c:v>
                </c:pt>
                <c:pt idx="19">
                  <c:v>0.06418753675049947</c:v>
                </c:pt>
                <c:pt idx="20">
                  <c:v>0.06059199499218609</c:v>
                </c:pt>
                <c:pt idx="21">
                  <c:v>0.05699645323387273</c:v>
                </c:pt>
                <c:pt idx="22">
                  <c:v>0.05340091147555935</c:v>
                </c:pt>
                <c:pt idx="23">
                  <c:v>0.04980536971724597</c:v>
                </c:pt>
                <c:pt idx="24">
                  <c:v>0.046209827958932595</c:v>
                </c:pt>
                <c:pt idx="25">
                  <c:v>0.04261428620061922</c:v>
                </c:pt>
                <c:pt idx="26">
                  <c:v>0.03901874444230585</c:v>
                </c:pt>
                <c:pt idx="27">
                  <c:v>0.035423202683992475</c:v>
                </c:pt>
                <c:pt idx="28">
                  <c:v>0.0318276609256791</c:v>
                </c:pt>
              </c:numCache>
            </c:numRef>
          </c:val>
          <c:smooth val="0"/>
        </c:ser>
        <c:ser>
          <c:idx val="4"/>
          <c:order val="4"/>
          <c:tx>
            <c:v>end pt 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'23'!$K$1:$K$29</c:f>
              <c:numCache>
                <c:ptCount val="29"/>
                <c:pt idx="0">
                  <c:v>-0.126</c:v>
                </c:pt>
                <c:pt idx="1">
                  <c:v>-0.12232142857142857</c:v>
                </c:pt>
                <c:pt idx="2">
                  <c:v>-0.11864285714285715</c:v>
                </c:pt>
                <c:pt idx="3">
                  <c:v>-0.11496428571428571</c:v>
                </c:pt>
                <c:pt idx="4">
                  <c:v>-0.11128571428571428</c:v>
                </c:pt>
                <c:pt idx="5">
                  <c:v>-0.10760714285714286</c:v>
                </c:pt>
                <c:pt idx="6">
                  <c:v>-0.10392857142857143</c:v>
                </c:pt>
                <c:pt idx="7">
                  <c:v>-0.10025</c:v>
                </c:pt>
                <c:pt idx="8">
                  <c:v>-0.09657142857142857</c:v>
                </c:pt>
                <c:pt idx="9">
                  <c:v>-0.09289285714285714</c:v>
                </c:pt>
                <c:pt idx="10">
                  <c:v>-0.08921428571428572</c:v>
                </c:pt>
                <c:pt idx="11">
                  <c:v>-0.08553571428571428</c:v>
                </c:pt>
                <c:pt idx="12">
                  <c:v>-0.08185714285714285</c:v>
                </c:pt>
                <c:pt idx="13">
                  <c:v>-0.07817857142857143</c:v>
                </c:pt>
                <c:pt idx="14">
                  <c:v>-0.0745</c:v>
                </c:pt>
                <c:pt idx="15">
                  <c:v>-0.07082142857142856</c:v>
                </c:pt>
                <c:pt idx="16">
                  <c:v>-0.06714285714285714</c:v>
                </c:pt>
                <c:pt idx="17">
                  <c:v>-0.06346428571428571</c:v>
                </c:pt>
                <c:pt idx="18">
                  <c:v>-0.059785714285714275</c:v>
                </c:pt>
                <c:pt idx="19">
                  <c:v>-0.056107142857142855</c:v>
                </c:pt>
                <c:pt idx="20">
                  <c:v>-0.05242857142857142</c:v>
                </c:pt>
                <c:pt idx="21">
                  <c:v>-0.04874999999999999</c:v>
                </c:pt>
                <c:pt idx="22">
                  <c:v>-0.04507142857142857</c:v>
                </c:pt>
                <c:pt idx="23">
                  <c:v>-0.041392857142857134</c:v>
                </c:pt>
                <c:pt idx="24">
                  <c:v>-0.0377142857142857</c:v>
                </c:pt>
                <c:pt idx="25">
                  <c:v>-0.03403571428571428</c:v>
                </c:pt>
                <c:pt idx="26">
                  <c:v>-0.030357142857142846</c:v>
                </c:pt>
                <c:pt idx="27">
                  <c:v>-0.026678571428571413</c:v>
                </c:pt>
                <c:pt idx="28">
                  <c:v>-0.022999999999999993</c:v>
                </c:pt>
              </c:numCache>
            </c:numRef>
          </c:val>
          <c:smooth val="0"/>
        </c:ser>
        <c:ser>
          <c:idx val="5"/>
          <c:order val="5"/>
          <c:tx>
            <c:v>end pt 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'23'!$M$1:$M$29</c:f>
              <c:numCache>
                <c:ptCount val="29"/>
                <c:pt idx="0">
                  <c:v>-0.041</c:v>
                </c:pt>
                <c:pt idx="1">
                  <c:v>-0.04032142857142857</c:v>
                </c:pt>
                <c:pt idx="2">
                  <c:v>-0.039642857142857146</c:v>
                </c:pt>
                <c:pt idx="3">
                  <c:v>-0.038964285714285715</c:v>
                </c:pt>
                <c:pt idx="4">
                  <c:v>-0.038285714285714284</c:v>
                </c:pt>
                <c:pt idx="5">
                  <c:v>-0.03760714285714286</c:v>
                </c:pt>
                <c:pt idx="6">
                  <c:v>-0.03692857142857143</c:v>
                </c:pt>
                <c:pt idx="7">
                  <c:v>-0.036250000000000004</c:v>
                </c:pt>
                <c:pt idx="8">
                  <c:v>-0.03557142857142857</c:v>
                </c:pt>
                <c:pt idx="9">
                  <c:v>-0.03489285714285714</c:v>
                </c:pt>
                <c:pt idx="10">
                  <c:v>-0.03421428571428572</c:v>
                </c:pt>
                <c:pt idx="11">
                  <c:v>-0.03353571428571429</c:v>
                </c:pt>
                <c:pt idx="12">
                  <c:v>-0.032857142857142856</c:v>
                </c:pt>
                <c:pt idx="13">
                  <c:v>-0.03217857142857143</c:v>
                </c:pt>
                <c:pt idx="14">
                  <c:v>-0.0315</c:v>
                </c:pt>
                <c:pt idx="15">
                  <c:v>-0.030821428571428573</c:v>
                </c:pt>
                <c:pt idx="16">
                  <c:v>-0.030142857142857145</c:v>
                </c:pt>
                <c:pt idx="17">
                  <c:v>-0.029464285714285714</c:v>
                </c:pt>
                <c:pt idx="18">
                  <c:v>-0.028785714285714286</c:v>
                </c:pt>
                <c:pt idx="19">
                  <c:v>-0.02810714285714286</c:v>
                </c:pt>
                <c:pt idx="20">
                  <c:v>-0.027428571428571427</c:v>
                </c:pt>
                <c:pt idx="21">
                  <c:v>-0.02675</c:v>
                </c:pt>
                <c:pt idx="22">
                  <c:v>-0.026071428571428572</c:v>
                </c:pt>
                <c:pt idx="23">
                  <c:v>-0.02539285714285714</c:v>
                </c:pt>
                <c:pt idx="24">
                  <c:v>-0.024714285714285713</c:v>
                </c:pt>
                <c:pt idx="25">
                  <c:v>-0.024035714285714285</c:v>
                </c:pt>
                <c:pt idx="26">
                  <c:v>-0.023357142857142858</c:v>
                </c:pt>
                <c:pt idx="27">
                  <c:v>-0.022678571428571426</c:v>
                </c:pt>
                <c:pt idx="28">
                  <c:v>-0.022</c:v>
                </c:pt>
              </c:numCache>
            </c:numRef>
          </c:val>
          <c:smooth val="0"/>
        </c:ser>
        <c:marker val="1"/>
        <c:axId val="52872586"/>
        <c:axId val="6091227"/>
      </c:lineChart>
      <c:catAx>
        <c:axId val="52872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1227"/>
        <c:crosses val="autoZero"/>
        <c:auto val="1"/>
        <c:lblOffset val="100"/>
        <c:noMultiLvlLbl val="0"/>
      </c:catAx>
      <c:valAx>
        <c:axId val="60912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72586"/>
        <c:crossesAt val="1"/>
        <c:crossBetween val="between"/>
        <c:dispUnits/>
        <c:majorUnit val="0.0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deviation from theortical line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radius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'23'!$J$1:$J$29</c:f>
              <c:numCache>
                <c:ptCount val="29"/>
                <c:pt idx="0">
                  <c:v>0</c:v>
                </c:pt>
                <c:pt idx="1">
                  <c:v>0.001108095305019846</c:v>
                </c:pt>
                <c:pt idx="2">
                  <c:v>0.017688253358173145</c:v>
                </c:pt>
                <c:pt idx="3">
                  <c:v>0.03146669233415897</c:v>
                </c:pt>
                <c:pt idx="4">
                  <c:v>0.008631062701314793</c:v>
                </c:pt>
                <c:pt idx="5">
                  <c:v>-0.07740369898034555</c:v>
                </c:pt>
                <c:pt idx="6">
                  <c:v>-0.0503903361379121</c:v>
                </c:pt>
                <c:pt idx="7">
                  <c:v>-0.06730904565788097</c:v>
                </c:pt>
                <c:pt idx="8">
                  <c:v>-0.03745124241524039</c:v>
                </c:pt>
                <c:pt idx="9">
                  <c:v>0.04963354582577094</c:v>
                </c:pt>
                <c:pt idx="10">
                  <c:v>0.09496237829710527</c:v>
                </c:pt>
                <c:pt idx="11">
                  <c:v>0.12265193248896492</c:v>
                </c:pt>
                <c:pt idx="12">
                  <c:v>0.121311656169248</c:v>
                </c:pt>
                <c:pt idx="13">
                  <c:v>0.09080931209360035</c:v>
                </c:pt>
                <c:pt idx="14">
                  <c:v>0.05375016933056685</c:v>
                </c:pt>
                <c:pt idx="15">
                  <c:v>0.043454883902499825</c:v>
                </c:pt>
                <c:pt idx="16">
                  <c:v>0.02415202018693051</c:v>
                </c:pt>
                <c:pt idx="17">
                  <c:v>0.046137336096254505</c:v>
                </c:pt>
                <c:pt idx="18">
                  <c:v>0.025854520776944154</c:v>
                </c:pt>
                <c:pt idx="19">
                  <c:v>0.029246932263885153</c:v>
                </c:pt>
                <c:pt idx="20">
                  <c:v>0.05492856594828026</c:v>
                </c:pt>
                <c:pt idx="21">
                  <c:v>0.06902338647400819</c:v>
                </c:pt>
                <c:pt idx="22">
                  <c:v>0.06560329013093855</c:v>
                </c:pt>
                <c:pt idx="23">
                  <c:v>0.040333412169353766</c:v>
                </c:pt>
                <c:pt idx="24">
                  <c:v>0.016400075411061518</c:v>
                </c:pt>
                <c:pt idx="25">
                  <c:v>0.01172722647615488</c:v>
                </c:pt>
                <c:pt idx="26">
                  <c:v>0.00782140927221562</c:v>
                </c:pt>
                <c:pt idx="27">
                  <c:v>0.026131650902057095</c:v>
                </c:pt>
                <c:pt idx="2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h endpts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'23'!$L$1:$L$29</c:f>
              <c:numCache>
                <c:ptCount val="29"/>
                <c:pt idx="0">
                  <c:v>0</c:v>
                </c:pt>
                <c:pt idx="1">
                  <c:v>-0.007678571428571437</c:v>
                </c:pt>
                <c:pt idx="2">
                  <c:v>-0.02435714285714284</c:v>
                </c:pt>
                <c:pt idx="3">
                  <c:v>-0.03703571428571428</c:v>
                </c:pt>
                <c:pt idx="4">
                  <c:v>-0.01371428571428572</c:v>
                </c:pt>
                <c:pt idx="5">
                  <c:v>0.09060714285714286</c:v>
                </c:pt>
                <c:pt idx="6">
                  <c:v>0.13492857142857143</c:v>
                </c:pt>
                <c:pt idx="7">
                  <c:v>0.09125000000000001</c:v>
                </c:pt>
                <c:pt idx="8">
                  <c:v>0.03157142857142857</c:v>
                </c:pt>
                <c:pt idx="9">
                  <c:v>-0.055107142857142855</c:v>
                </c:pt>
                <c:pt idx="10">
                  <c:v>-0.08478571428571427</c:v>
                </c:pt>
                <c:pt idx="11">
                  <c:v>-0.09746428571428571</c:v>
                </c:pt>
                <c:pt idx="12">
                  <c:v>-0.10814285714285715</c:v>
                </c:pt>
                <c:pt idx="13">
                  <c:v>-0.09282142857142858</c:v>
                </c:pt>
                <c:pt idx="14">
                  <c:v>-0.05850000000000001</c:v>
                </c:pt>
                <c:pt idx="15">
                  <c:v>-0.04817857142857143</c:v>
                </c:pt>
                <c:pt idx="16">
                  <c:v>-0.03185714285714286</c:v>
                </c:pt>
                <c:pt idx="17">
                  <c:v>-0.0535357142857143</c:v>
                </c:pt>
                <c:pt idx="18">
                  <c:v>-0.02821428571428572</c:v>
                </c:pt>
                <c:pt idx="19">
                  <c:v>0.047107142857142854</c:v>
                </c:pt>
                <c:pt idx="20">
                  <c:v>0.07642857142857143</c:v>
                </c:pt>
                <c:pt idx="21">
                  <c:v>0.06474999999999999</c:v>
                </c:pt>
                <c:pt idx="22">
                  <c:v>0.04407142857142857</c:v>
                </c:pt>
                <c:pt idx="23">
                  <c:v>-0.008607142857142869</c:v>
                </c:pt>
                <c:pt idx="24">
                  <c:v>0.0097142857142857</c:v>
                </c:pt>
                <c:pt idx="25">
                  <c:v>0.02203571428571428</c:v>
                </c:pt>
                <c:pt idx="26">
                  <c:v>0.01735714285714285</c:v>
                </c:pt>
                <c:pt idx="27">
                  <c:v>-0.018321428571428586</c:v>
                </c:pt>
                <c:pt idx="28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v endpts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'23'!$N$1:$N$29</c:f>
              <c:numCache>
                <c:ptCount val="29"/>
                <c:pt idx="0">
                  <c:v>0</c:v>
                </c:pt>
                <c:pt idx="1">
                  <c:v>0.03832142857142857</c:v>
                </c:pt>
                <c:pt idx="2">
                  <c:v>0.039642857142857146</c:v>
                </c:pt>
                <c:pt idx="3">
                  <c:v>0.019964285714285716</c:v>
                </c:pt>
                <c:pt idx="4">
                  <c:v>0.017285714285714283</c:v>
                </c:pt>
                <c:pt idx="5">
                  <c:v>0.07060714285714287</c:v>
                </c:pt>
                <c:pt idx="6">
                  <c:v>0.08892857142857143</c:v>
                </c:pt>
                <c:pt idx="7">
                  <c:v>0.07525000000000001</c:v>
                </c:pt>
                <c:pt idx="8">
                  <c:v>0.04857142857142857</c:v>
                </c:pt>
                <c:pt idx="9">
                  <c:v>0.05789285714285714</c:v>
                </c:pt>
                <c:pt idx="10">
                  <c:v>0.11421428571428571</c:v>
                </c:pt>
                <c:pt idx="11">
                  <c:v>0.1475357142857143</c:v>
                </c:pt>
                <c:pt idx="12">
                  <c:v>0.12385714285714286</c:v>
                </c:pt>
                <c:pt idx="13">
                  <c:v>0.07617857142857143</c:v>
                </c:pt>
                <c:pt idx="14">
                  <c:v>0.0595</c:v>
                </c:pt>
                <c:pt idx="15">
                  <c:v>0.05782142857142857</c:v>
                </c:pt>
                <c:pt idx="16">
                  <c:v>0.03514285714285714</c:v>
                </c:pt>
                <c:pt idx="17">
                  <c:v>0.040464285714285717</c:v>
                </c:pt>
                <c:pt idx="18">
                  <c:v>-0.0032142857142857147</c:v>
                </c:pt>
                <c:pt idx="19">
                  <c:v>-0.06489285714285714</c:v>
                </c:pt>
                <c:pt idx="20">
                  <c:v>-0.08557142857142858</c:v>
                </c:pt>
                <c:pt idx="21">
                  <c:v>-0.09825</c:v>
                </c:pt>
                <c:pt idx="22">
                  <c:v>-0.09292857142857142</c:v>
                </c:pt>
                <c:pt idx="23">
                  <c:v>-0.04960714285714286</c:v>
                </c:pt>
                <c:pt idx="24">
                  <c:v>-0.03128571428571429</c:v>
                </c:pt>
                <c:pt idx="25">
                  <c:v>-0.028964285714285713</c:v>
                </c:pt>
                <c:pt idx="26">
                  <c:v>-0.02164285714285714</c:v>
                </c:pt>
                <c:pt idx="27">
                  <c:v>-0.019321428571428576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54821044"/>
        <c:axId val="23627349"/>
      </c:lineChart>
      <c:catAx>
        <c:axId val="54821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27349"/>
        <c:crosses val="autoZero"/>
        <c:auto val="1"/>
        <c:lblOffset val="100"/>
        <c:noMultiLvlLbl val="0"/>
      </c:catAx>
      <c:valAx>
        <c:axId val="236273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821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Horizontal and Vertical line based on the collected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'23'!$F$1:$F$29</c:f>
              <c:numCache>
                <c:ptCount val="29"/>
                <c:pt idx="0">
                  <c:v>-0.126</c:v>
                </c:pt>
                <c:pt idx="1">
                  <c:v>-0.13</c:v>
                </c:pt>
                <c:pt idx="2">
                  <c:v>-0.143</c:v>
                </c:pt>
                <c:pt idx="3">
                  <c:v>-0.152</c:v>
                </c:pt>
                <c:pt idx="4">
                  <c:v>-0.125</c:v>
                </c:pt>
                <c:pt idx="5">
                  <c:v>-0.017</c:v>
                </c:pt>
                <c:pt idx="6">
                  <c:v>0.031</c:v>
                </c:pt>
                <c:pt idx="7">
                  <c:v>-0.009</c:v>
                </c:pt>
                <c:pt idx="8">
                  <c:v>-0.065</c:v>
                </c:pt>
                <c:pt idx="9">
                  <c:v>-0.148</c:v>
                </c:pt>
                <c:pt idx="10">
                  <c:v>-0.174</c:v>
                </c:pt>
                <c:pt idx="11">
                  <c:v>-0.183</c:v>
                </c:pt>
                <c:pt idx="12">
                  <c:v>-0.19</c:v>
                </c:pt>
                <c:pt idx="13">
                  <c:v>-0.171</c:v>
                </c:pt>
                <c:pt idx="14">
                  <c:v>-0.133</c:v>
                </c:pt>
                <c:pt idx="15">
                  <c:v>-0.119</c:v>
                </c:pt>
                <c:pt idx="16">
                  <c:v>-0.099</c:v>
                </c:pt>
                <c:pt idx="17">
                  <c:v>-0.117</c:v>
                </c:pt>
                <c:pt idx="18">
                  <c:v>-0.088</c:v>
                </c:pt>
                <c:pt idx="19">
                  <c:v>-0.009</c:v>
                </c:pt>
                <c:pt idx="20">
                  <c:v>0.024</c:v>
                </c:pt>
                <c:pt idx="21">
                  <c:v>0.016</c:v>
                </c:pt>
                <c:pt idx="22">
                  <c:v>-0.001</c:v>
                </c:pt>
                <c:pt idx="23">
                  <c:v>-0.05</c:v>
                </c:pt>
                <c:pt idx="24">
                  <c:v>-0.028</c:v>
                </c:pt>
                <c:pt idx="25">
                  <c:v>-0.012</c:v>
                </c:pt>
                <c:pt idx="26">
                  <c:v>-0.013</c:v>
                </c:pt>
                <c:pt idx="27">
                  <c:v>-0.045</c:v>
                </c:pt>
                <c:pt idx="28">
                  <c:v>-0.023</c:v>
                </c:pt>
              </c:numCache>
            </c:numRef>
          </c:xVal>
          <c:yVal>
            <c:numRef>
              <c:f>'23'!$G$1:$G$29</c:f>
              <c:numCache>
                <c:ptCount val="29"/>
                <c:pt idx="0">
                  <c:v>-0.041</c:v>
                </c:pt>
                <c:pt idx="1">
                  <c:v>-0.002</c:v>
                </c:pt>
                <c:pt idx="2">
                  <c:v>0</c:v>
                </c:pt>
                <c:pt idx="3">
                  <c:v>-0.019</c:v>
                </c:pt>
                <c:pt idx="4">
                  <c:v>-0.021</c:v>
                </c:pt>
                <c:pt idx="5">
                  <c:v>0.033</c:v>
                </c:pt>
                <c:pt idx="6">
                  <c:v>0.052</c:v>
                </c:pt>
                <c:pt idx="7">
                  <c:v>0.039</c:v>
                </c:pt>
                <c:pt idx="8">
                  <c:v>0.013</c:v>
                </c:pt>
                <c:pt idx="9">
                  <c:v>0.023</c:v>
                </c:pt>
                <c:pt idx="10">
                  <c:v>0.08</c:v>
                </c:pt>
                <c:pt idx="11">
                  <c:v>0.114</c:v>
                </c:pt>
                <c:pt idx="12">
                  <c:v>0.091</c:v>
                </c:pt>
                <c:pt idx="13">
                  <c:v>0.044</c:v>
                </c:pt>
                <c:pt idx="14">
                  <c:v>0.028</c:v>
                </c:pt>
                <c:pt idx="15">
                  <c:v>0.027</c:v>
                </c:pt>
                <c:pt idx="16">
                  <c:v>0.005</c:v>
                </c:pt>
                <c:pt idx="17">
                  <c:v>0.011</c:v>
                </c:pt>
                <c:pt idx="18">
                  <c:v>-0.032</c:v>
                </c:pt>
                <c:pt idx="19">
                  <c:v>-0.093</c:v>
                </c:pt>
                <c:pt idx="20">
                  <c:v>-0.113</c:v>
                </c:pt>
                <c:pt idx="21">
                  <c:v>-0.125</c:v>
                </c:pt>
                <c:pt idx="22">
                  <c:v>-0.119</c:v>
                </c:pt>
                <c:pt idx="23">
                  <c:v>-0.075</c:v>
                </c:pt>
                <c:pt idx="24">
                  <c:v>-0.056</c:v>
                </c:pt>
                <c:pt idx="25">
                  <c:v>-0.053</c:v>
                </c:pt>
                <c:pt idx="26">
                  <c:v>-0.045</c:v>
                </c:pt>
                <c:pt idx="27">
                  <c:v>-0.042</c:v>
                </c:pt>
                <c:pt idx="28">
                  <c:v>-0.022</c:v>
                </c:pt>
              </c:numCache>
            </c:numRef>
          </c:yVal>
          <c:smooth val="1"/>
        </c:ser>
        <c:axId val="11319550"/>
        <c:axId val="34767087"/>
      </c:scatterChart>
      <c:valAx>
        <c:axId val="11319550"/>
        <c:scaling>
          <c:orientation val="minMax"/>
          <c:max val="0.45"/>
          <c:min val="-0.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Horizontal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67087"/>
        <c:crosses val="autoZero"/>
        <c:crossBetween val="midCat"/>
        <c:dispUnits/>
      </c:valAx>
      <c:valAx>
        <c:axId val="34767087"/>
        <c:scaling>
          <c:orientation val="minMax"/>
          <c:max val="0.45"/>
          <c:min val="-0.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Vertical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195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7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Relationship Id="rId3" Type="http://schemas.openxmlformats.org/officeDocument/2006/relationships/chart" Target="/xl/charts/chart37.xml" /><Relationship Id="rId4" Type="http://schemas.openxmlformats.org/officeDocument/2006/relationships/chart" Target="/xl/charts/chart3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Relationship Id="rId4" Type="http://schemas.openxmlformats.org/officeDocument/2006/relationships/chart" Target="/xl/charts/chart42.xml" /><Relationship Id="rId5" Type="http://schemas.openxmlformats.org/officeDocument/2006/relationships/chart" Target="/xl/charts/chart43.xml" /><Relationship Id="rId6" Type="http://schemas.openxmlformats.org/officeDocument/2006/relationships/chart" Target="/xl/charts/chart44.xml" /><Relationship Id="rId7" Type="http://schemas.openxmlformats.org/officeDocument/2006/relationships/chart" Target="/xl/charts/chart45.xml" /><Relationship Id="rId8" Type="http://schemas.openxmlformats.org/officeDocument/2006/relationships/chart" Target="/xl/charts/chart46.xml" /><Relationship Id="rId9" Type="http://schemas.openxmlformats.org/officeDocument/2006/relationships/chart" Target="/xl/charts/chart4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Relationship Id="rId4" Type="http://schemas.openxmlformats.org/officeDocument/2006/relationships/chart" Target="/xl/charts/chart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0</xdr:row>
      <xdr:rowOff>0</xdr:rowOff>
    </xdr:from>
    <xdr:to>
      <xdr:col>22</xdr:col>
      <xdr:colOff>295275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8677275" y="0"/>
        <a:ext cx="50292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14</xdr:col>
      <xdr:colOff>142875</xdr:colOff>
      <xdr:row>15</xdr:row>
      <xdr:rowOff>142875</xdr:rowOff>
    </xdr:from>
    <xdr:to>
      <xdr:col>22</xdr:col>
      <xdr:colOff>295275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8677275" y="2571750"/>
        <a:ext cx="502920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23</xdr:col>
      <xdr:colOff>333375</xdr:colOff>
      <xdr:row>0</xdr:row>
      <xdr:rowOff>28575</xdr:rowOff>
    </xdr:from>
    <xdr:to>
      <xdr:col>28</xdr:col>
      <xdr:colOff>352425</xdr:colOff>
      <xdr:row>16</xdr:row>
      <xdr:rowOff>66675</xdr:rowOff>
    </xdr:to>
    <xdr:graphicFrame>
      <xdr:nvGraphicFramePr>
        <xdr:cNvPr id="3" name="Chart 3"/>
        <xdr:cNvGraphicFramePr/>
      </xdr:nvGraphicFramePr>
      <xdr:xfrm>
        <a:off x="14354175" y="28575"/>
        <a:ext cx="306705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333375</xdr:colOff>
      <xdr:row>17</xdr:row>
      <xdr:rowOff>9525</xdr:rowOff>
    </xdr:from>
    <xdr:to>
      <xdr:col>28</xdr:col>
      <xdr:colOff>371475</xdr:colOff>
      <xdr:row>34</xdr:row>
      <xdr:rowOff>9525</xdr:rowOff>
    </xdr:to>
    <xdr:graphicFrame>
      <xdr:nvGraphicFramePr>
        <xdr:cNvPr id="4" name="Chart 4"/>
        <xdr:cNvGraphicFramePr/>
      </xdr:nvGraphicFramePr>
      <xdr:xfrm>
        <a:off x="14354175" y="2762250"/>
        <a:ext cx="308610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0</xdr:row>
      <xdr:rowOff>0</xdr:rowOff>
    </xdr:from>
    <xdr:to>
      <xdr:col>22</xdr:col>
      <xdr:colOff>295275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8677275" y="0"/>
        <a:ext cx="50292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14</xdr:col>
      <xdr:colOff>142875</xdr:colOff>
      <xdr:row>15</xdr:row>
      <xdr:rowOff>142875</xdr:rowOff>
    </xdr:from>
    <xdr:to>
      <xdr:col>22</xdr:col>
      <xdr:colOff>295275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8677275" y="2571750"/>
        <a:ext cx="502920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23</xdr:col>
      <xdr:colOff>333375</xdr:colOff>
      <xdr:row>0</xdr:row>
      <xdr:rowOff>28575</xdr:rowOff>
    </xdr:from>
    <xdr:to>
      <xdr:col>28</xdr:col>
      <xdr:colOff>352425</xdr:colOff>
      <xdr:row>16</xdr:row>
      <xdr:rowOff>66675</xdr:rowOff>
    </xdr:to>
    <xdr:graphicFrame>
      <xdr:nvGraphicFramePr>
        <xdr:cNvPr id="3" name="Chart 3"/>
        <xdr:cNvGraphicFramePr/>
      </xdr:nvGraphicFramePr>
      <xdr:xfrm>
        <a:off x="14354175" y="28575"/>
        <a:ext cx="306705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23</xdr:col>
      <xdr:colOff>333375</xdr:colOff>
      <xdr:row>17</xdr:row>
      <xdr:rowOff>9525</xdr:rowOff>
    </xdr:from>
    <xdr:to>
      <xdr:col>28</xdr:col>
      <xdr:colOff>371475</xdr:colOff>
      <xdr:row>34</xdr:row>
      <xdr:rowOff>9525</xdr:rowOff>
    </xdr:to>
    <xdr:graphicFrame>
      <xdr:nvGraphicFramePr>
        <xdr:cNvPr id="4" name="Chart 4"/>
        <xdr:cNvGraphicFramePr/>
      </xdr:nvGraphicFramePr>
      <xdr:xfrm>
        <a:off x="14354175" y="2762250"/>
        <a:ext cx="308610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0.4965</cdr:x>
      <cdr:y>0.499</cdr:y>
    </cdr:from>
    <cdr:to>
      <cdr:x>0.52</cdr:x>
      <cdr:y>0.5835</cdr:y>
    </cdr:to>
    <cdr:sp>
      <cdr:nvSpPr>
        <cdr:cNvPr id="1" name="TextBox 1"/>
        <cdr:cNvSpPr txBox="1">
          <a:spLocks noChangeArrowheads="1"/>
        </cdr:cNvSpPr>
      </cdr:nvSpPr>
      <cdr:spPr>
        <a:xfrm>
          <a:off x="1800225" y="1123950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</xdr:row>
      <xdr:rowOff>0</xdr:rowOff>
    </xdr:from>
    <xdr:to>
      <xdr:col>13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886325" y="200025"/>
        <a:ext cx="363855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6</xdr:col>
      <xdr:colOff>600075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609600" y="200025"/>
        <a:ext cx="36480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6</xdr:col>
      <xdr:colOff>600075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609600" y="2562225"/>
        <a:ext cx="364807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19</xdr:row>
      <xdr:rowOff>0</xdr:rowOff>
    </xdr:from>
    <xdr:to>
      <xdr:col>13</xdr:col>
      <xdr:colOff>600075</xdr:colOff>
      <xdr:row>33</xdr:row>
      <xdr:rowOff>0</xdr:rowOff>
    </xdr:to>
    <xdr:graphicFrame>
      <xdr:nvGraphicFramePr>
        <xdr:cNvPr id="4" name="Chart 4"/>
        <xdr:cNvGraphicFramePr/>
      </xdr:nvGraphicFramePr>
      <xdr:xfrm>
        <a:off x="4876800" y="2562225"/>
        <a:ext cx="364807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3</xdr:row>
      <xdr:rowOff>0</xdr:rowOff>
    </xdr:from>
    <xdr:to>
      <xdr:col>20</xdr:col>
      <xdr:colOff>600075</xdr:colOff>
      <xdr:row>17</xdr:row>
      <xdr:rowOff>0</xdr:rowOff>
    </xdr:to>
    <xdr:graphicFrame>
      <xdr:nvGraphicFramePr>
        <xdr:cNvPr id="5" name="Chart 5"/>
        <xdr:cNvGraphicFramePr/>
      </xdr:nvGraphicFramePr>
      <xdr:xfrm>
        <a:off x="9144000" y="200025"/>
        <a:ext cx="3648075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19</xdr:row>
      <xdr:rowOff>0</xdr:rowOff>
    </xdr:from>
    <xdr:to>
      <xdr:col>20</xdr:col>
      <xdr:colOff>600075</xdr:colOff>
      <xdr:row>33</xdr:row>
      <xdr:rowOff>0</xdr:rowOff>
    </xdr:to>
    <xdr:graphicFrame>
      <xdr:nvGraphicFramePr>
        <xdr:cNvPr id="6" name="Chart 6"/>
        <xdr:cNvGraphicFramePr/>
      </xdr:nvGraphicFramePr>
      <xdr:xfrm>
        <a:off x="9144000" y="2562225"/>
        <a:ext cx="3648075" cy="2266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6</xdr:col>
      <xdr:colOff>600075</xdr:colOff>
      <xdr:row>49</xdr:row>
      <xdr:rowOff>0</xdr:rowOff>
    </xdr:to>
    <xdr:graphicFrame>
      <xdr:nvGraphicFramePr>
        <xdr:cNvPr id="7" name="Chart 7"/>
        <xdr:cNvGraphicFramePr/>
      </xdr:nvGraphicFramePr>
      <xdr:xfrm>
        <a:off x="609600" y="4943475"/>
        <a:ext cx="3648075" cy="2266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35</xdr:row>
      <xdr:rowOff>0</xdr:rowOff>
    </xdr:from>
    <xdr:to>
      <xdr:col>13</xdr:col>
      <xdr:colOff>600075</xdr:colOff>
      <xdr:row>49</xdr:row>
      <xdr:rowOff>0</xdr:rowOff>
    </xdr:to>
    <xdr:graphicFrame>
      <xdr:nvGraphicFramePr>
        <xdr:cNvPr id="8" name="Chart 8"/>
        <xdr:cNvGraphicFramePr/>
      </xdr:nvGraphicFramePr>
      <xdr:xfrm>
        <a:off x="4876800" y="4943475"/>
        <a:ext cx="3648075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15</xdr:col>
      <xdr:colOff>0</xdr:colOff>
      <xdr:row>35</xdr:row>
      <xdr:rowOff>0</xdr:rowOff>
    </xdr:from>
    <xdr:to>
      <xdr:col>20</xdr:col>
      <xdr:colOff>600075</xdr:colOff>
      <xdr:row>49</xdr:row>
      <xdr:rowOff>0</xdr:rowOff>
    </xdr:to>
    <xdr:graphicFrame>
      <xdr:nvGraphicFramePr>
        <xdr:cNvPr id="9" name="Chart 9"/>
        <xdr:cNvGraphicFramePr/>
      </xdr:nvGraphicFramePr>
      <xdr:xfrm>
        <a:off x="9144000" y="4943475"/>
        <a:ext cx="3648075" cy="2266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13</xdr:col>
      <xdr:colOff>238125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0" y="9525"/>
        <a:ext cx="99726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0</xdr:row>
      <xdr:rowOff>0</xdr:rowOff>
    </xdr:from>
    <xdr:to>
      <xdr:col>22</xdr:col>
      <xdr:colOff>295275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8677275" y="0"/>
        <a:ext cx="50292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14</xdr:col>
      <xdr:colOff>142875</xdr:colOff>
      <xdr:row>15</xdr:row>
      <xdr:rowOff>142875</xdr:rowOff>
    </xdr:from>
    <xdr:to>
      <xdr:col>22</xdr:col>
      <xdr:colOff>295275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8677275" y="2571750"/>
        <a:ext cx="502920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23</xdr:col>
      <xdr:colOff>333375</xdr:colOff>
      <xdr:row>0</xdr:row>
      <xdr:rowOff>28575</xdr:rowOff>
    </xdr:from>
    <xdr:to>
      <xdr:col>28</xdr:col>
      <xdr:colOff>352425</xdr:colOff>
      <xdr:row>16</xdr:row>
      <xdr:rowOff>66675</xdr:rowOff>
    </xdr:to>
    <xdr:graphicFrame>
      <xdr:nvGraphicFramePr>
        <xdr:cNvPr id="3" name="Chart 3"/>
        <xdr:cNvGraphicFramePr/>
      </xdr:nvGraphicFramePr>
      <xdr:xfrm>
        <a:off x="14354175" y="28575"/>
        <a:ext cx="306705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333375</xdr:colOff>
      <xdr:row>17</xdr:row>
      <xdr:rowOff>9525</xdr:rowOff>
    </xdr:from>
    <xdr:to>
      <xdr:col>28</xdr:col>
      <xdr:colOff>371475</xdr:colOff>
      <xdr:row>34</xdr:row>
      <xdr:rowOff>9525</xdr:rowOff>
    </xdr:to>
    <xdr:graphicFrame>
      <xdr:nvGraphicFramePr>
        <xdr:cNvPr id="4" name="Chart 4"/>
        <xdr:cNvGraphicFramePr/>
      </xdr:nvGraphicFramePr>
      <xdr:xfrm>
        <a:off x="14354175" y="2762250"/>
        <a:ext cx="308610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0</xdr:row>
      <xdr:rowOff>0</xdr:rowOff>
    </xdr:from>
    <xdr:to>
      <xdr:col>22</xdr:col>
      <xdr:colOff>295275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8677275" y="0"/>
        <a:ext cx="50292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14</xdr:col>
      <xdr:colOff>142875</xdr:colOff>
      <xdr:row>15</xdr:row>
      <xdr:rowOff>142875</xdr:rowOff>
    </xdr:from>
    <xdr:to>
      <xdr:col>22</xdr:col>
      <xdr:colOff>295275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8677275" y="2571750"/>
        <a:ext cx="502920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23</xdr:col>
      <xdr:colOff>333375</xdr:colOff>
      <xdr:row>0</xdr:row>
      <xdr:rowOff>28575</xdr:rowOff>
    </xdr:from>
    <xdr:to>
      <xdr:col>28</xdr:col>
      <xdr:colOff>352425</xdr:colOff>
      <xdr:row>16</xdr:row>
      <xdr:rowOff>66675</xdr:rowOff>
    </xdr:to>
    <xdr:graphicFrame>
      <xdr:nvGraphicFramePr>
        <xdr:cNvPr id="3" name="Chart 3"/>
        <xdr:cNvGraphicFramePr/>
      </xdr:nvGraphicFramePr>
      <xdr:xfrm>
        <a:off x="14354175" y="28575"/>
        <a:ext cx="306705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333375</xdr:colOff>
      <xdr:row>17</xdr:row>
      <xdr:rowOff>9525</xdr:rowOff>
    </xdr:from>
    <xdr:to>
      <xdr:col>28</xdr:col>
      <xdr:colOff>371475</xdr:colOff>
      <xdr:row>34</xdr:row>
      <xdr:rowOff>9525</xdr:rowOff>
    </xdr:to>
    <xdr:graphicFrame>
      <xdr:nvGraphicFramePr>
        <xdr:cNvPr id="4" name="Chart 4"/>
        <xdr:cNvGraphicFramePr/>
      </xdr:nvGraphicFramePr>
      <xdr:xfrm>
        <a:off x="14354175" y="2762250"/>
        <a:ext cx="308610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0</xdr:row>
      <xdr:rowOff>0</xdr:rowOff>
    </xdr:from>
    <xdr:to>
      <xdr:col>22</xdr:col>
      <xdr:colOff>295275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8677275" y="0"/>
        <a:ext cx="50292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14</xdr:col>
      <xdr:colOff>142875</xdr:colOff>
      <xdr:row>15</xdr:row>
      <xdr:rowOff>142875</xdr:rowOff>
    </xdr:from>
    <xdr:to>
      <xdr:col>22</xdr:col>
      <xdr:colOff>295275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8677275" y="2571750"/>
        <a:ext cx="502920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23</xdr:col>
      <xdr:colOff>333375</xdr:colOff>
      <xdr:row>0</xdr:row>
      <xdr:rowOff>28575</xdr:rowOff>
    </xdr:from>
    <xdr:to>
      <xdr:col>28</xdr:col>
      <xdr:colOff>352425</xdr:colOff>
      <xdr:row>16</xdr:row>
      <xdr:rowOff>66675</xdr:rowOff>
    </xdr:to>
    <xdr:graphicFrame>
      <xdr:nvGraphicFramePr>
        <xdr:cNvPr id="3" name="Chart 3"/>
        <xdr:cNvGraphicFramePr/>
      </xdr:nvGraphicFramePr>
      <xdr:xfrm>
        <a:off x="14354175" y="28575"/>
        <a:ext cx="306705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333375</xdr:colOff>
      <xdr:row>17</xdr:row>
      <xdr:rowOff>9525</xdr:rowOff>
    </xdr:from>
    <xdr:to>
      <xdr:col>28</xdr:col>
      <xdr:colOff>371475</xdr:colOff>
      <xdr:row>34</xdr:row>
      <xdr:rowOff>9525</xdr:rowOff>
    </xdr:to>
    <xdr:graphicFrame>
      <xdr:nvGraphicFramePr>
        <xdr:cNvPr id="4" name="Chart 4"/>
        <xdr:cNvGraphicFramePr/>
      </xdr:nvGraphicFramePr>
      <xdr:xfrm>
        <a:off x="14354175" y="2762250"/>
        <a:ext cx="308610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0</xdr:row>
      <xdr:rowOff>0</xdr:rowOff>
    </xdr:from>
    <xdr:to>
      <xdr:col>22</xdr:col>
      <xdr:colOff>295275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8677275" y="0"/>
        <a:ext cx="50292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14</xdr:col>
      <xdr:colOff>142875</xdr:colOff>
      <xdr:row>15</xdr:row>
      <xdr:rowOff>142875</xdr:rowOff>
    </xdr:from>
    <xdr:to>
      <xdr:col>22</xdr:col>
      <xdr:colOff>295275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8677275" y="2571750"/>
        <a:ext cx="502920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23</xdr:col>
      <xdr:colOff>333375</xdr:colOff>
      <xdr:row>0</xdr:row>
      <xdr:rowOff>28575</xdr:rowOff>
    </xdr:from>
    <xdr:to>
      <xdr:col>28</xdr:col>
      <xdr:colOff>352425</xdr:colOff>
      <xdr:row>16</xdr:row>
      <xdr:rowOff>66675</xdr:rowOff>
    </xdr:to>
    <xdr:graphicFrame>
      <xdr:nvGraphicFramePr>
        <xdr:cNvPr id="3" name="Chart 3"/>
        <xdr:cNvGraphicFramePr/>
      </xdr:nvGraphicFramePr>
      <xdr:xfrm>
        <a:off x="14354175" y="28575"/>
        <a:ext cx="306705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333375</xdr:colOff>
      <xdr:row>17</xdr:row>
      <xdr:rowOff>9525</xdr:rowOff>
    </xdr:from>
    <xdr:to>
      <xdr:col>28</xdr:col>
      <xdr:colOff>371475</xdr:colOff>
      <xdr:row>34</xdr:row>
      <xdr:rowOff>9525</xdr:rowOff>
    </xdr:to>
    <xdr:graphicFrame>
      <xdr:nvGraphicFramePr>
        <xdr:cNvPr id="4" name="Chart 4"/>
        <xdr:cNvGraphicFramePr/>
      </xdr:nvGraphicFramePr>
      <xdr:xfrm>
        <a:off x="14354175" y="2762250"/>
        <a:ext cx="308610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0</xdr:row>
      <xdr:rowOff>0</xdr:rowOff>
    </xdr:from>
    <xdr:to>
      <xdr:col>22</xdr:col>
      <xdr:colOff>295275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8677275" y="0"/>
        <a:ext cx="50292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14</xdr:col>
      <xdr:colOff>142875</xdr:colOff>
      <xdr:row>15</xdr:row>
      <xdr:rowOff>142875</xdr:rowOff>
    </xdr:from>
    <xdr:to>
      <xdr:col>22</xdr:col>
      <xdr:colOff>295275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8677275" y="2571750"/>
        <a:ext cx="502920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23</xdr:col>
      <xdr:colOff>333375</xdr:colOff>
      <xdr:row>0</xdr:row>
      <xdr:rowOff>28575</xdr:rowOff>
    </xdr:from>
    <xdr:to>
      <xdr:col>28</xdr:col>
      <xdr:colOff>352425</xdr:colOff>
      <xdr:row>16</xdr:row>
      <xdr:rowOff>66675</xdr:rowOff>
    </xdr:to>
    <xdr:graphicFrame>
      <xdr:nvGraphicFramePr>
        <xdr:cNvPr id="3" name="Chart 3"/>
        <xdr:cNvGraphicFramePr/>
      </xdr:nvGraphicFramePr>
      <xdr:xfrm>
        <a:off x="14354175" y="28575"/>
        <a:ext cx="306705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333375</xdr:colOff>
      <xdr:row>17</xdr:row>
      <xdr:rowOff>9525</xdr:rowOff>
    </xdr:from>
    <xdr:to>
      <xdr:col>28</xdr:col>
      <xdr:colOff>371475</xdr:colOff>
      <xdr:row>34</xdr:row>
      <xdr:rowOff>9525</xdr:rowOff>
    </xdr:to>
    <xdr:graphicFrame>
      <xdr:nvGraphicFramePr>
        <xdr:cNvPr id="4" name="Chart 4"/>
        <xdr:cNvGraphicFramePr/>
      </xdr:nvGraphicFramePr>
      <xdr:xfrm>
        <a:off x="14354175" y="2762250"/>
        <a:ext cx="308610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0</xdr:row>
      <xdr:rowOff>0</xdr:rowOff>
    </xdr:from>
    <xdr:to>
      <xdr:col>22</xdr:col>
      <xdr:colOff>295275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8677275" y="0"/>
        <a:ext cx="50292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14</xdr:col>
      <xdr:colOff>142875</xdr:colOff>
      <xdr:row>15</xdr:row>
      <xdr:rowOff>142875</xdr:rowOff>
    </xdr:from>
    <xdr:to>
      <xdr:col>22</xdr:col>
      <xdr:colOff>295275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8677275" y="2571750"/>
        <a:ext cx="502920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23</xdr:col>
      <xdr:colOff>333375</xdr:colOff>
      <xdr:row>0</xdr:row>
      <xdr:rowOff>28575</xdr:rowOff>
    </xdr:from>
    <xdr:to>
      <xdr:col>28</xdr:col>
      <xdr:colOff>352425</xdr:colOff>
      <xdr:row>16</xdr:row>
      <xdr:rowOff>66675</xdr:rowOff>
    </xdr:to>
    <xdr:graphicFrame>
      <xdr:nvGraphicFramePr>
        <xdr:cNvPr id="3" name="Chart 3"/>
        <xdr:cNvGraphicFramePr/>
      </xdr:nvGraphicFramePr>
      <xdr:xfrm>
        <a:off x="14354175" y="28575"/>
        <a:ext cx="306705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333375</xdr:colOff>
      <xdr:row>17</xdr:row>
      <xdr:rowOff>9525</xdr:rowOff>
    </xdr:from>
    <xdr:to>
      <xdr:col>28</xdr:col>
      <xdr:colOff>371475</xdr:colOff>
      <xdr:row>34</xdr:row>
      <xdr:rowOff>9525</xdr:rowOff>
    </xdr:to>
    <xdr:graphicFrame>
      <xdr:nvGraphicFramePr>
        <xdr:cNvPr id="4" name="Chart 4"/>
        <xdr:cNvGraphicFramePr/>
      </xdr:nvGraphicFramePr>
      <xdr:xfrm>
        <a:off x="14354175" y="2762250"/>
        <a:ext cx="308610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0</xdr:row>
      <xdr:rowOff>0</xdr:rowOff>
    </xdr:from>
    <xdr:to>
      <xdr:col>22</xdr:col>
      <xdr:colOff>295275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8677275" y="0"/>
        <a:ext cx="50292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14</xdr:col>
      <xdr:colOff>142875</xdr:colOff>
      <xdr:row>15</xdr:row>
      <xdr:rowOff>142875</xdr:rowOff>
    </xdr:from>
    <xdr:to>
      <xdr:col>22</xdr:col>
      <xdr:colOff>295275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8677275" y="2571750"/>
        <a:ext cx="502920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23</xdr:col>
      <xdr:colOff>333375</xdr:colOff>
      <xdr:row>0</xdr:row>
      <xdr:rowOff>28575</xdr:rowOff>
    </xdr:from>
    <xdr:to>
      <xdr:col>28</xdr:col>
      <xdr:colOff>352425</xdr:colOff>
      <xdr:row>16</xdr:row>
      <xdr:rowOff>66675</xdr:rowOff>
    </xdr:to>
    <xdr:graphicFrame>
      <xdr:nvGraphicFramePr>
        <xdr:cNvPr id="3" name="Chart 3"/>
        <xdr:cNvGraphicFramePr/>
      </xdr:nvGraphicFramePr>
      <xdr:xfrm>
        <a:off x="14354175" y="28575"/>
        <a:ext cx="306705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333375</xdr:colOff>
      <xdr:row>17</xdr:row>
      <xdr:rowOff>9525</xdr:rowOff>
    </xdr:from>
    <xdr:to>
      <xdr:col>28</xdr:col>
      <xdr:colOff>371475</xdr:colOff>
      <xdr:row>34</xdr:row>
      <xdr:rowOff>9525</xdr:rowOff>
    </xdr:to>
    <xdr:graphicFrame>
      <xdr:nvGraphicFramePr>
        <xdr:cNvPr id="4" name="Chart 4"/>
        <xdr:cNvGraphicFramePr/>
      </xdr:nvGraphicFramePr>
      <xdr:xfrm>
        <a:off x="14354175" y="2762250"/>
        <a:ext cx="308610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B1:N33"/>
  <sheetViews>
    <sheetView zoomScale="75" zoomScaleNormal="75" workbookViewId="0" topLeftCell="A1">
      <selection activeCell="N1" sqref="N1:N29"/>
    </sheetView>
  </sheetViews>
  <sheetFormatPr defaultColWidth="9.140625" defaultRowHeight="12.75"/>
  <sheetData>
    <row r="1" spans="2:14" ht="12.75">
      <c r="B1">
        <v>0.148</v>
      </c>
      <c r="C1">
        <v>-5.046</v>
      </c>
      <c r="D1">
        <v>4.547</v>
      </c>
      <c r="E1">
        <v>1.677</v>
      </c>
      <c r="F1">
        <v>-0.049</v>
      </c>
      <c r="G1">
        <v>0.027</v>
      </c>
      <c r="H1">
        <f aca="true" t="shared" si="0" ref="H1:H29">SQRT(G1*G1+F1*F1)</f>
        <v>0.05594640292279746</v>
      </c>
      <c r="I1">
        <f>($H$32*0)+$H$33</f>
        <v>0.05594640292279746</v>
      </c>
      <c r="J1">
        <f aca="true" t="shared" si="1" ref="J1:J29">H1-I1</f>
        <v>0</v>
      </c>
      <c r="K1">
        <f>($F$32*0)+$F$33</f>
        <v>-0.049</v>
      </c>
      <c r="L1">
        <f aca="true" t="shared" si="2" ref="L1:L29">F1-K1</f>
        <v>0</v>
      </c>
      <c r="M1">
        <f>($G$32*0)+$G$33</f>
        <v>0.027</v>
      </c>
      <c r="N1">
        <f aca="true" t="shared" si="3" ref="N1:N29">G1-M1</f>
        <v>0</v>
      </c>
    </row>
    <row r="2" spans="2:14" ht="12.75">
      <c r="B2">
        <v>0.148</v>
      </c>
      <c r="C2">
        <v>-5.194</v>
      </c>
      <c r="D2">
        <v>4.547</v>
      </c>
      <c r="E2">
        <v>1.677</v>
      </c>
      <c r="F2">
        <v>-0.05</v>
      </c>
      <c r="G2">
        <v>0.078</v>
      </c>
      <c r="H2">
        <f t="shared" si="0"/>
        <v>0.09264987857520376</v>
      </c>
      <c r="I2">
        <f>($H$32*1)+$H$33</f>
        <v>0.057101101749548036</v>
      </c>
      <c r="J2">
        <f t="shared" si="1"/>
        <v>0.03554877682565573</v>
      </c>
      <c r="K2">
        <f>($F$32*1)+$F$33</f>
        <v>-0.0475</v>
      </c>
      <c r="L2">
        <f t="shared" si="2"/>
        <v>-0.0025000000000000022</v>
      </c>
      <c r="M2">
        <f>($G$32*1)+$G$33</f>
        <v>0.02917857142857143</v>
      </c>
      <c r="N2">
        <f t="shared" si="3"/>
        <v>0.04882142857142857</v>
      </c>
    </row>
    <row r="3" spans="2:14" ht="12.75">
      <c r="B3">
        <v>0.148</v>
      </c>
      <c r="C3">
        <v>-4.889</v>
      </c>
      <c r="D3">
        <v>4.547</v>
      </c>
      <c r="E3">
        <v>1.677</v>
      </c>
      <c r="F3">
        <v>-0.08</v>
      </c>
      <c r="G3">
        <v>0.098</v>
      </c>
      <c r="H3">
        <f t="shared" si="0"/>
        <v>0.12650691680694776</v>
      </c>
      <c r="I3">
        <f>($H$32*2)+$H$33</f>
        <v>0.05825580057629861</v>
      </c>
      <c r="J3">
        <f t="shared" si="1"/>
        <v>0.06825111623064914</v>
      </c>
      <c r="K3">
        <f>($F$32*2)+$F$33</f>
        <v>-0.046</v>
      </c>
      <c r="L3">
        <f t="shared" si="2"/>
        <v>-0.034</v>
      </c>
      <c r="M3">
        <f>($G$32*2)+$G$33</f>
        <v>0.031357142857142854</v>
      </c>
      <c r="N3">
        <f t="shared" si="3"/>
        <v>0.06664285714285714</v>
      </c>
    </row>
    <row r="4" spans="2:14" ht="12.75">
      <c r="B4">
        <v>0.148</v>
      </c>
      <c r="C4">
        <v>-5.001</v>
      </c>
      <c r="D4">
        <v>4.547</v>
      </c>
      <c r="E4">
        <v>1.677</v>
      </c>
      <c r="F4">
        <v>-0.111</v>
      </c>
      <c r="G4">
        <v>0.072</v>
      </c>
      <c r="H4">
        <f t="shared" si="0"/>
        <v>0.13230646242719968</v>
      </c>
      <c r="I4">
        <f>($H$32*3)+$H$33</f>
        <v>0.05941049940304918</v>
      </c>
      <c r="J4">
        <f t="shared" si="1"/>
        <v>0.0728959630241505</v>
      </c>
      <c r="K4">
        <f>($F$32*3)+$F$33</f>
        <v>-0.0445</v>
      </c>
      <c r="L4">
        <f t="shared" si="2"/>
        <v>-0.0665</v>
      </c>
      <c r="M4">
        <f>($G$32*3)+$G$33</f>
        <v>0.03353571428571429</v>
      </c>
      <c r="N4">
        <f t="shared" si="3"/>
        <v>0.03846428571428571</v>
      </c>
    </row>
    <row r="5" spans="2:14" ht="12.75">
      <c r="B5">
        <v>0.148</v>
      </c>
      <c r="C5">
        <v>-4.759</v>
      </c>
      <c r="D5">
        <v>4.547</v>
      </c>
      <c r="E5">
        <v>1.677</v>
      </c>
      <c r="F5">
        <v>-0.13</v>
      </c>
      <c r="G5">
        <v>0.027</v>
      </c>
      <c r="H5">
        <f t="shared" si="0"/>
        <v>0.13277424449041314</v>
      </c>
      <c r="I5">
        <f>($H$32*4)+$H$33</f>
        <v>0.060565198229799756</v>
      </c>
      <c r="J5">
        <f t="shared" si="1"/>
        <v>0.07220904626061339</v>
      </c>
      <c r="K5">
        <f>($F$32*4)+$F$33</f>
        <v>-0.043000000000000003</v>
      </c>
      <c r="L5">
        <f t="shared" si="2"/>
        <v>-0.087</v>
      </c>
      <c r="M5">
        <f>($G$32*4)+$G$33</f>
        <v>0.03571428571428571</v>
      </c>
      <c r="N5">
        <f t="shared" si="3"/>
        <v>-0.008714285714285713</v>
      </c>
    </row>
    <row r="6" spans="2:14" ht="12.75">
      <c r="B6">
        <v>0.148</v>
      </c>
      <c r="C6">
        <v>-4.711</v>
      </c>
      <c r="D6">
        <v>4.547</v>
      </c>
      <c r="E6">
        <v>1.677</v>
      </c>
      <c r="F6">
        <v>0.02</v>
      </c>
      <c r="G6">
        <v>0.074</v>
      </c>
      <c r="H6">
        <f t="shared" si="0"/>
        <v>0.07665507158694719</v>
      </c>
      <c r="I6">
        <f>($H$32*5)+$H$33</f>
        <v>0.06171989705655033</v>
      </c>
      <c r="J6">
        <f t="shared" si="1"/>
        <v>0.01493517453039686</v>
      </c>
      <c r="K6">
        <f>($F$32*5)+$F$33</f>
        <v>-0.0415</v>
      </c>
      <c r="L6">
        <f t="shared" si="2"/>
        <v>0.0615</v>
      </c>
      <c r="M6">
        <f>($G$32*5)+$G$33</f>
        <v>0.037892857142857145</v>
      </c>
      <c r="N6">
        <f t="shared" si="3"/>
        <v>0.03610714285714285</v>
      </c>
    </row>
    <row r="7" spans="2:14" ht="12.75">
      <c r="B7">
        <v>0.148</v>
      </c>
      <c r="C7">
        <v>-4.6</v>
      </c>
      <c r="D7">
        <v>4.547</v>
      </c>
      <c r="E7">
        <v>1.677</v>
      </c>
      <c r="F7">
        <v>0.094</v>
      </c>
      <c r="G7">
        <v>0.053</v>
      </c>
      <c r="H7">
        <f t="shared" si="0"/>
        <v>0.10791200118615167</v>
      </c>
      <c r="I7">
        <f>($H$32*6)+$H$33</f>
        <v>0.0628745958833009</v>
      </c>
      <c r="J7">
        <f t="shared" si="1"/>
        <v>0.045037405302850775</v>
      </c>
      <c r="K7">
        <f>($F$32*6)+$F$33</f>
        <v>-0.04</v>
      </c>
      <c r="L7">
        <f t="shared" si="2"/>
        <v>0.134</v>
      </c>
      <c r="M7">
        <f>($G$32*6)+$G$33</f>
        <v>0.04007142857142857</v>
      </c>
      <c r="N7">
        <f t="shared" si="3"/>
        <v>0.012928571428571428</v>
      </c>
    </row>
    <row r="8" spans="2:14" ht="12.75">
      <c r="B8">
        <v>0.148</v>
      </c>
      <c r="C8">
        <v>-5.233</v>
      </c>
      <c r="D8">
        <v>4.547</v>
      </c>
      <c r="E8">
        <v>1.677</v>
      </c>
      <c r="F8">
        <v>0.086</v>
      </c>
      <c r="G8">
        <v>0.017</v>
      </c>
      <c r="H8">
        <f t="shared" si="0"/>
        <v>0.08766413177577247</v>
      </c>
      <c r="I8">
        <f>($H$32*7)+$H$33</f>
        <v>0.06402929471005148</v>
      </c>
      <c r="J8">
        <f t="shared" si="1"/>
        <v>0.02363483706572099</v>
      </c>
      <c r="K8">
        <f>($F$32*7)+$F$33</f>
        <v>-0.0385</v>
      </c>
      <c r="L8">
        <f t="shared" si="2"/>
        <v>0.1245</v>
      </c>
      <c r="M8">
        <f>($G$32*7)+$G$33</f>
        <v>0.042249999999999996</v>
      </c>
      <c r="N8">
        <f t="shared" si="3"/>
        <v>-0.025249999999999995</v>
      </c>
    </row>
    <row r="9" spans="2:14" ht="12.75">
      <c r="B9">
        <v>0.148</v>
      </c>
      <c r="C9">
        <v>-4.019</v>
      </c>
      <c r="D9">
        <v>4.547</v>
      </c>
      <c r="E9">
        <v>1.677</v>
      </c>
      <c r="F9">
        <v>-0.044</v>
      </c>
      <c r="G9">
        <v>0.015</v>
      </c>
      <c r="H9">
        <f t="shared" si="0"/>
        <v>0.04648655719667783</v>
      </c>
      <c r="I9">
        <f>($H$32*8)+$H$33</f>
        <v>0.06518399353680204</v>
      </c>
      <c r="J9">
        <f t="shared" si="1"/>
        <v>-0.01869743634012421</v>
      </c>
      <c r="K9">
        <f>($F$32*8)+$F$33</f>
        <v>-0.037000000000000005</v>
      </c>
      <c r="L9">
        <f t="shared" si="2"/>
        <v>-0.006999999999999992</v>
      </c>
      <c r="M9">
        <f>($G$32*8)+$G$33</f>
        <v>0.04442857142857143</v>
      </c>
      <c r="N9">
        <f t="shared" si="3"/>
        <v>-0.02942857142857143</v>
      </c>
    </row>
    <row r="10" spans="2:14" ht="12.75">
      <c r="B10">
        <v>0.148</v>
      </c>
      <c r="C10">
        <v>-3.936</v>
      </c>
      <c r="D10">
        <v>4.547</v>
      </c>
      <c r="E10">
        <v>1.677</v>
      </c>
      <c r="F10">
        <v>-0.127</v>
      </c>
      <c r="G10">
        <v>0.041</v>
      </c>
      <c r="H10">
        <f t="shared" si="0"/>
        <v>0.13345411196362592</v>
      </c>
      <c r="I10">
        <f>($H$32*9)+$H$33</f>
        <v>0.06633869236355262</v>
      </c>
      <c r="J10">
        <f t="shared" si="1"/>
        <v>0.06711541960007329</v>
      </c>
      <c r="K10">
        <f>($F$32*9)+$F$33</f>
        <v>-0.035500000000000004</v>
      </c>
      <c r="L10">
        <f t="shared" si="2"/>
        <v>-0.0915</v>
      </c>
      <c r="M10">
        <f>($G$32*9)+$G$33</f>
        <v>0.04660714285714286</v>
      </c>
      <c r="N10">
        <f t="shared" si="3"/>
        <v>-0.005607142857142859</v>
      </c>
    </row>
    <row r="11" spans="2:14" ht="12.75">
      <c r="B11">
        <v>0.148</v>
      </c>
      <c r="C11">
        <v>-4.063</v>
      </c>
      <c r="D11">
        <v>4.547</v>
      </c>
      <c r="E11">
        <v>1.677</v>
      </c>
      <c r="F11">
        <v>-0.12</v>
      </c>
      <c r="G11">
        <v>0.099</v>
      </c>
      <c r="H11">
        <f t="shared" si="0"/>
        <v>0.15556670594957006</v>
      </c>
      <c r="I11">
        <f>($H$32*10)+$H$33</f>
        <v>0.06749339119030319</v>
      </c>
      <c r="J11">
        <f t="shared" si="1"/>
        <v>0.08807331475926687</v>
      </c>
      <c r="K11">
        <f>($F$32*10)+$F$33</f>
        <v>-0.034</v>
      </c>
      <c r="L11">
        <f t="shared" si="2"/>
        <v>-0.086</v>
      </c>
      <c r="M11">
        <f>($G$32*10)+$G$33</f>
        <v>0.048785714285714286</v>
      </c>
      <c r="N11">
        <f t="shared" si="3"/>
        <v>0.05021428571428572</v>
      </c>
    </row>
    <row r="12" spans="2:14" ht="12.75">
      <c r="B12">
        <v>0.148</v>
      </c>
      <c r="C12">
        <v>-4.409</v>
      </c>
      <c r="D12">
        <v>4.547</v>
      </c>
      <c r="E12">
        <v>1.677</v>
      </c>
      <c r="F12">
        <v>-0.098</v>
      </c>
      <c r="G12">
        <v>0.092</v>
      </c>
      <c r="H12">
        <f t="shared" si="0"/>
        <v>0.13441726079637242</v>
      </c>
      <c r="I12">
        <f>($H$32*11)+$H$33</f>
        <v>0.06864809001705377</v>
      </c>
      <c r="J12">
        <f t="shared" si="1"/>
        <v>0.06576917077931865</v>
      </c>
      <c r="K12">
        <f>($F$32*11)+$F$33</f>
        <v>-0.0325</v>
      </c>
      <c r="L12">
        <f t="shared" si="2"/>
        <v>-0.0655</v>
      </c>
      <c r="M12">
        <f>($G$32*11)+$G$33</f>
        <v>0.05096428571428571</v>
      </c>
      <c r="N12">
        <f t="shared" si="3"/>
        <v>0.041035714285714286</v>
      </c>
    </row>
    <row r="13" spans="2:14" ht="12.75">
      <c r="B13">
        <v>0.148</v>
      </c>
      <c r="C13">
        <v>-3.542</v>
      </c>
      <c r="D13">
        <v>4.547</v>
      </c>
      <c r="E13">
        <v>1.677</v>
      </c>
      <c r="F13">
        <v>-0.046</v>
      </c>
      <c r="G13">
        <v>0.098</v>
      </c>
      <c r="H13">
        <f t="shared" si="0"/>
        <v>0.10825894882179488</v>
      </c>
      <c r="I13">
        <f>($H$32*12)+$H$33</f>
        <v>0.06980278884380434</v>
      </c>
      <c r="J13">
        <f t="shared" si="1"/>
        <v>0.03845615997799054</v>
      </c>
      <c r="K13">
        <f>($F$32*12)+$F$33</f>
        <v>-0.031</v>
      </c>
      <c r="L13">
        <f t="shared" si="2"/>
        <v>-0.015</v>
      </c>
      <c r="M13">
        <f>($G$32*12)+$G$33</f>
        <v>0.053142857142857144</v>
      </c>
      <c r="N13">
        <f t="shared" si="3"/>
        <v>0.04485714285714286</v>
      </c>
    </row>
    <row r="14" spans="2:14" ht="12.75">
      <c r="B14">
        <v>0.148</v>
      </c>
      <c r="C14">
        <v>-4.56</v>
      </c>
      <c r="D14">
        <v>4.547</v>
      </c>
      <c r="E14">
        <v>1.677</v>
      </c>
      <c r="F14">
        <v>-0.02</v>
      </c>
      <c r="G14">
        <v>0.119</v>
      </c>
      <c r="H14">
        <f t="shared" si="0"/>
        <v>0.12066896867049125</v>
      </c>
      <c r="I14">
        <f>($H$32*13)+$H$33</f>
        <v>0.0709574876705549</v>
      </c>
      <c r="J14">
        <f t="shared" si="1"/>
        <v>0.049711480999936344</v>
      </c>
      <c r="K14">
        <f>($F$32*13)+$F$33</f>
        <v>-0.029500000000000002</v>
      </c>
      <c r="L14">
        <f t="shared" si="2"/>
        <v>0.009500000000000001</v>
      </c>
      <c r="M14">
        <f>($G$32*13)+$G$33</f>
        <v>0.05532142857142857</v>
      </c>
      <c r="N14">
        <f t="shared" si="3"/>
        <v>0.06367857142857142</v>
      </c>
    </row>
    <row r="15" spans="2:14" ht="12.75">
      <c r="B15">
        <v>0.148</v>
      </c>
      <c r="C15">
        <v>-1.816</v>
      </c>
      <c r="D15">
        <v>4.547</v>
      </c>
      <c r="E15">
        <v>1.677</v>
      </c>
      <c r="F15">
        <v>-0.002</v>
      </c>
      <c r="G15">
        <v>0.13</v>
      </c>
      <c r="H15">
        <f t="shared" si="0"/>
        <v>0.13001538370516008</v>
      </c>
      <c r="I15">
        <f>($H$32*14)+$H$33</f>
        <v>0.07211218649730548</v>
      </c>
      <c r="J15">
        <f t="shared" si="1"/>
        <v>0.0579031972078546</v>
      </c>
      <c r="K15">
        <f>($F$32*14)+$F$33</f>
        <v>-0.028</v>
      </c>
      <c r="L15">
        <f t="shared" si="2"/>
        <v>0.026000000000000002</v>
      </c>
      <c r="M15">
        <f>($G$32*14)+$G$33</f>
        <v>0.057499999999999996</v>
      </c>
      <c r="N15">
        <f t="shared" si="3"/>
        <v>0.07250000000000001</v>
      </c>
    </row>
    <row r="16" spans="2:14" ht="12.75">
      <c r="B16">
        <v>0.148</v>
      </c>
      <c r="C16">
        <v>-1.34</v>
      </c>
      <c r="D16">
        <v>4.547</v>
      </c>
      <c r="E16">
        <v>1.677</v>
      </c>
      <c r="F16">
        <v>0.012</v>
      </c>
      <c r="G16">
        <v>0.109</v>
      </c>
      <c r="H16">
        <f t="shared" si="0"/>
        <v>0.10965856099730655</v>
      </c>
      <c r="I16">
        <f>($H$32*15)+$H$33</f>
        <v>0.07326688532405605</v>
      </c>
      <c r="J16">
        <f t="shared" si="1"/>
        <v>0.036391675673250495</v>
      </c>
      <c r="K16">
        <f>($F$32*15)+$F$33</f>
        <v>-0.026500000000000003</v>
      </c>
      <c r="L16">
        <f t="shared" si="2"/>
        <v>0.038500000000000006</v>
      </c>
      <c r="M16">
        <f>($G$32*15)+$G$33</f>
        <v>0.05967857142857143</v>
      </c>
      <c r="N16">
        <f t="shared" si="3"/>
        <v>0.04932142857142857</v>
      </c>
    </row>
    <row r="17" spans="2:14" ht="12.75">
      <c r="B17">
        <v>0.148</v>
      </c>
      <c r="C17">
        <v>-2.444</v>
      </c>
      <c r="D17">
        <v>4.547</v>
      </c>
      <c r="E17">
        <v>1.677</v>
      </c>
      <c r="F17">
        <v>0.046</v>
      </c>
      <c r="G17">
        <v>0.078</v>
      </c>
      <c r="H17">
        <f t="shared" si="0"/>
        <v>0.09055385138137416</v>
      </c>
      <c r="I17">
        <f>($H$32*16)+$H$33</f>
        <v>0.07442158415080663</v>
      </c>
      <c r="J17">
        <f t="shared" si="1"/>
        <v>0.01613226723056753</v>
      </c>
      <c r="K17">
        <f>($F$32*16)+$F$33</f>
        <v>-0.025</v>
      </c>
      <c r="L17">
        <f t="shared" si="2"/>
        <v>0.07100000000000001</v>
      </c>
      <c r="M17">
        <f>($G$32*16)+$G$33</f>
        <v>0.06185714285714286</v>
      </c>
      <c r="N17">
        <f t="shared" si="3"/>
        <v>0.01614285714285714</v>
      </c>
    </row>
    <row r="18" spans="2:14" ht="12.75">
      <c r="B18">
        <v>0.148</v>
      </c>
      <c r="C18">
        <v>-1.805</v>
      </c>
      <c r="D18">
        <v>4.547</v>
      </c>
      <c r="E18">
        <v>1.677</v>
      </c>
      <c r="F18">
        <v>-0.004</v>
      </c>
      <c r="G18">
        <v>0.084</v>
      </c>
      <c r="H18">
        <f t="shared" si="0"/>
        <v>0.08409518416651456</v>
      </c>
      <c r="I18">
        <f>($H$32*17)+$H$33</f>
        <v>0.0755762829775572</v>
      </c>
      <c r="J18">
        <f t="shared" si="1"/>
        <v>0.008518901188957359</v>
      </c>
      <c r="K18">
        <f>($F$32*17)+$F$33</f>
        <v>-0.0235</v>
      </c>
      <c r="L18">
        <f t="shared" si="2"/>
        <v>0.0195</v>
      </c>
      <c r="M18">
        <f>($G$32*17)+$G$33</f>
        <v>0.06403571428571428</v>
      </c>
      <c r="N18">
        <f t="shared" si="3"/>
        <v>0.019964285714285726</v>
      </c>
    </row>
    <row r="19" spans="2:14" ht="12.75">
      <c r="B19">
        <v>0.148</v>
      </c>
      <c r="C19">
        <v>-2.195</v>
      </c>
      <c r="D19">
        <v>4.547</v>
      </c>
      <c r="E19">
        <v>1.677</v>
      </c>
      <c r="F19">
        <v>-0.047</v>
      </c>
      <c r="G19">
        <v>0.062</v>
      </c>
      <c r="H19">
        <f t="shared" si="0"/>
        <v>0.0778010282708397</v>
      </c>
      <c r="I19">
        <f>($H$32*18)+$H$33</f>
        <v>0.07673098180430778</v>
      </c>
      <c r="J19">
        <f t="shared" si="1"/>
        <v>0.0010700464665319293</v>
      </c>
      <c r="K19">
        <f>($F$32*18)+$F$33</f>
        <v>-0.022000000000000002</v>
      </c>
      <c r="L19">
        <f t="shared" si="2"/>
        <v>-0.024999999999999998</v>
      </c>
      <c r="M19">
        <f>($G$32*18)+$G$33</f>
        <v>0.06621428571428571</v>
      </c>
      <c r="N19">
        <f t="shared" si="3"/>
        <v>-0.004214285714285712</v>
      </c>
    </row>
    <row r="20" spans="2:14" ht="12.75">
      <c r="B20">
        <v>0.148</v>
      </c>
      <c r="C20">
        <v>-2.021</v>
      </c>
      <c r="D20">
        <v>4.547</v>
      </c>
      <c r="E20">
        <v>1.677</v>
      </c>
      <c r="F20">
        <v>0.035</v>
      </c>
      <c r="G20">
        <v>-0.032</v>
      </c>
      <c r="H20">
        <f t="shared" si="0"/>
        <v>0.047423622805517505</v>
      </c>
      <c r="I20">
        <f>($H$32*19)+$H$33</f>
        <v>0.07788568063105834</v>
      </c>
      <c r="J20">
        <f t="shared" si="1"/>
        <v>-0.030462057825540838</v>
      </c>
      <c r="K20">
        <f>($F$32*19)+$F$33</f>
        <v>-0.0205</v>
      </c>
      <c r="L20">
        <f t="shared" si="2"/>
        <v>0.05550000000000001</v>
      </c>
      <c r="M20">
        <f>($G$32*19)+$G$33</f>
        <v>0.06839285714285714</v>
      </c>
      <c r="N20">
        <f t="shared" si="3"/>
        <v>-0.10039285714285714</v>
      </c>
    </row>
    <row r="21" spans="2:14" ht="12.75">
      <c r="B21">
        <v>0.148</v>
      </c>
      <c r="C21">
        <v>-2.889</v>
      </c>
      <c r="D21">
        <v>4.547</v>
      </c>
      <c r="E21">
        <v>1.677</v>
      </c>
      <c r="F21">
        <v>0.077</v>
      </c>
      <c r="G21">
        <v>-0.116</v>
      </c>
      <c r="H21">
        <f t="shared" si="0"/>
        <v>0.1392300254973761</v>
      </c>
      <c r="I21">
        <f>($H$32*20)+$H$33</f>
        <v>0.07904037945780892</v>
      </c>
      <c r="J21">
        <f t="shared" si="1"/>
        <v>0.06018964603956717</v>
      </c>
      <c r="K21">
        <f>($F$32*20)+$F$33</f>
        <v>-0.019000000000000003</v>
      </c>
      <c r="L21">
        <f t="shared" si="2"/>
        <v>0.096</v>
      </c>
      <c r="M21">
        <f>($G$32*20)+$G$33</f>
        <v>0.07057142857142858</v>
      </c>
      <c r="N21">
        <f t="shared" si="3"/>
        <v>-0.18657142857142858</v>
      </c>
    </row>
    <row r="22" spans="2:14" ht="12.75">
      <c r="B22">
        <v>0.148</v>
      </c>
      <c r="C22">
        <v>-1.798</v>
      </c>
      <c r="D22">
        <v>4.547</v>
      </c>
      <c r="E22">
        <v>1.677</v>
      </c>
      <c r="F22">
        <v>0.081</v>
      </c>
      <c r="G22">
        <v>-0.126</v>
      </c>
      <c r="H22">
        <f t="shared" si="0"/>
        <v>0.14978985279383916</v>
      </c>
      <c r="I22">
        <f>($H$32*21)+$H$33</f>
        <v>0.08019507828455949</v>
      </c>
      <c r="J22">
        <f t="shared" si="1"/>
        <v>0.06959477450927967</v>
      </c>
      <c r="K22">
        <f>($F$32*21)+$F$33</f>
        <v>-0.0175</v>
      </c>
      <c r="L22">
        <f t="shared" si="2"/>
        <v>0.0985</v>
      </c>
      <c r="M22">
        <f>($G$32*21)+$G$33</f>
        <v>0.07275</v>
      </c>
      <c r="N22">
        <f t="shared" si="3"/>
        <v>-0.19874999999999998</v>
      </c>
    </row>
    <row r="23" spans="2:14" ht="12.75">
      <c r="B23">
        <v>0.148</v>
      </c>
      <c r="C23">
        <v>-2.92</v>
      </c>
      <c r="D23">
        <v>4.547</v>
      </c>
      <c r="E23">
        <v>1.677</v>
      </c>
      <c r="F23">
        <v>0.019</v>
      </c>
      <c r="G23">
        <v>-0.068</v>
      </c>
      <c r="H23">
        <f t="shared" si="0"/>
        <v>0.07060453243241542</v>
      </c>
      <c r="I23">
        <f>($H$32*22)+$H$33</f>
        <v>0.08134977711131006</v>
      </c>
      <c r="J23">
        <f t="shared" si="1"/>
        <v>-0.010745244678894636</v>
      </c>
      <c r="K23">
        <f>($F$32*22)+$F$33</f>
        <v>-0.016</v>
      </c>
      <c r="L23">
        <f t="shared" si="2"/>
        <v>0.035</v>
      </c>
      <c r="M23">
        <f>($G$32*22)+$G$33</f>
        <v>0.07492857142857143</v>
      </c>
      <c r="N23">
        <f t="shared" si="3"/>
        <v>-0.14292857142857143</v>
      </c>
    </row>
    <row r="24" spans="2:14" ht="12.75">
      <c r="B24">
        <v>0.148</v>
      </c>
      <c r="C24">
        <v>-2.972</v>
      </c>
      <c r="D24">
        <v>4.547</v>
      </c>
      <c r="E24">
        <v>1.677</v>
      </c>
      <c r="F24">
        <v>-0.074</v>
      </c>
      <c r="G24">
        <v>0.033</v>
      </c>
      <c r="H24">
        <f t="shared" si="0"/>
        <v>0.0810246875958186</v>
      </c>
      <c r="I24">
        <f>($H$32*23)+$H$33</f>
        <v>0.08250447593806064</v>
      </c>
      <c r="J24">
        <f t="shared" si="1"/>
        <v>-0.001479788342242036</v>
      </c>
      <c r="K24">
        <f>($F$32*23)+$F$33</f>
        <v>-0.014499999999999999</v>
      </c>
      <c r="L24">
        <f t="shared" si="2"/>
        <v>-0.0595</v>
      </c>
      <c r="M24">
        <f>($G$32*23)+$G$33</f>
        <v>0.07710714285714286</v>
      </c>
      <c r="N24">
        <f t="shared" si="3"/>
        <v>-0.04410714285714286</v>
      </c>
    </row>
    <row r="25" spans="2:14" ht="12.75">
      <c r="B25">
        <v>0.148</v>
      </c>
      <c r="C25">
        <v>-3.523</v>
      </c>
      <c r="D25">
        <v>4.547</v>
      </c>
      <c r="E25">
        <v>1.677</v>
      </c>
      <c r="F25">
        <v>-0.028</v>
      </c>
      <c r="G25">
        <v>0.042</v>
      </c>
      <c r="H25">
        <f t="shared" si="0"/>
        <v>0.05047771785649585</v>
      </c>
      <c r="I25">
        <f>($H$32*24)+$H$33</f>
        <v>0.08365917476481122</v>
      </c>
      <c r="J25">
        <f t="shared" si="1"/>
        <v>-0.033181456908315365</v>
      </c>
      <c r="K25">
        <f>($F$32*24)+$F$33</f>
        <v>-0.012999999999999998</v>
      </c>
      <c r="L25">
        <f t="shared" si="2"/>
        <v>-0.015000000000000003</v>
      </c>
      <c r="M25">
        <f>($G$32*24)+$G$33</f>
        <v>0.07928571428571428</v>
      </c>
      <c r="N25">
        <f t="shared" si="3"/>
        <v>-0.037285714285714276</v>
      </c>
    </row>
    <row r="26" spans="2:14" ht="12.75">
      <c r="B26">
        <v>0.148</v>
      </c>
      <c r="C26">
        <v>-2.398</v>
      </c>
      <c r="D26">
        <v>4.547</v>
      </c>
      <c r="E26">
        <v>1.677</v>
      </c>
      <c r="F26">
        <v>-0.005</v>
      </c>
      <c r="G26">
        <v>0.031</v>
      </c>
      <c r="H26">
        <f t="shared" si="0"/>
        <v>0.031400636936215164</v>
      </c>
      <c r="I26">
        <f>($H$32*25)+$H$33</f>
        <v>0.08481387359156178</v>
      </c>
      <c r="J26">
        <f t="shared" si="1"/>
        <v>-0.05341323665534662</v>
      </c>
      <c r="K26">
        <f>($F$32*25)+$F$33</f>
        <v>-0.011500000000000003</v>
      </c>
      <c r="L26">
        <f t="shared" si="2"/>
        <v>0.006500000000000003</v>
      </c>
      <c r="M26">
        <f>($G$32*25)+$G$33</f>
        <v>0.08146428571428571</v>
      </c>
      <c r="N26">
        <f t="shared" si="3"/>
        <v>-0.05046428571428571</v>
      </c>
    </row>
    <row r="27" spans="2:14" ht="12.75">
      <c r="B27">
        <v>0.148</v>
      </c>
      <c r="C27">
        <v>-1.456</v>
      </c>
      <c r="D27">
        <v>4.547</v>
      </c>
      <c r="E27">
        <v>1.677</v>
      </c>
      <c r="F27">
        <v>0.013</v>
      </c>
      <c r="G27">
        <v>0.038</v>
      </c>
      <c r="H27">
        <f t="shared" si="0"/>
        <v>0.0401621712560464</v>
      </c>
      <c r="I27">
        <f>($H$32*26)+$H$33</f>
        <v>0.08596857241831235</v>
      </c>
      <c r="J27">
        <f t="shared" si="1"/>
        <v>-0.04580640116226595</v>
      </c>
      <c r="K27">
        <f>($F$32*26)+$F$33</f>
        <v>-0.010000000000000002</v>
      </c>
      <c r="L27">
        <f t="shared" si="2"/>
        <v>0.023</v>
      </c>
      <c r="M27">
        <f>($G$32*26)+$G$33</f>
        <v>0.08364285714285714</v>
      </c>
      <c r="N27">
        <f t="shared" si="3"/>
        <v>-0.045642857142857145</v>
      </c>
    </row>
    <row r="28" spans="2:14" ht="12.75">
      <c r="B28">
        <v>0.148</v>
      </c>
      <c r="C28">
        <v>-1.244</v>
      </c>
      <c r="D28">
        <v>4.547</v>
      </c>
      <c r="E28">
        <v>1.677</v>
      </c>
      <c r="F28">
        <v>-0.002</v>
      </c>
      <c r="G28">
        <v>0.055</v>
      </c>
      <c r="H28">
        <f t="shared" si="0"/>
        <v>0.05503635162326805</v>
      </c>
      <c r="I28">
        <f>($H$32*27)+$H$33</f>
        <v>0.08712327124506293</v>
      </c>
      <c r="J28">
        <f t="shared" si="1"/>
        <v>-0.03208691962179488</v>
      </c>
      <c r="K28">
        <f>($F$32*27)+$F$33</f>
        <v>-0.0085</v>
      </c>
      <c r="L28">
        <f t="shared" si="2"/>
        <v>0.006500000000000001</v>
      </c>
      <c r="M28">
        <f>($G$32*27)+$G$33</f>
        <v>0.08582142857142858</v>
      </c>
      <c r="N28">
        <f t="shared" si="3"/>
        <v>-0.030821428571428576</v>
      </c>
    </row>
    <row r="29" spans="2:14" ht="12.75">
      <c r="B29">
        <v>0.148</v>
      </c>
      <c r="C29">
        <v>-1.211</v>
      </c>
      <c r="D29">
        <v>4.547</v>
      </c>
      <c r="E29">
        <v>1.677</v>
      </c>
      <c r="F29">
        <v>-0.007</v>
      </c>
      <c r="G29">
        <v>0.088</v>
      </c>
      <c r="H29">
        <f t="shared" si="0"/>
        <v>0.0882779700718135</v>
      </c>
      <c r="I29">
        <f>($H$32*28)+$H$33</f>
        <v>0.0882779700718135</v>
      </c>
      <c r="J29">
        <f t="shared" si="1"/>
        <v>0</v>
      </c>
      <c r="K29">
        <f>($F$32*28)+$F$33</f>
        <v>-0.006999999999999999</v>
      </c>
      <c r="L29">
        <f t="shared" si="2"/>
        <v>0</v>
      </c>
      <c r="M29">
        <f>($G$32*28)+$G$33</f>
        <v>0.088</v>
      </c>
      <c r="N29">
        <f t="shared" si="3"/>
        <v>0</v>
      </c>
    </row>
    <row r="31" spans="9:14" ht="12.75">
      <c r="I31" s="1" t="s">
        <v>2</v>
      </c>
      <c r="J31">
        <f>MIN(J1:J29)</f>
        <v>-0.05341323665534662</v>
      </c>
      <c r="K31" s="1" t="s">
        <v>2</v>
      </c>
      <c r="L31">
        <f>MIN(L1:L29)</f>
        <v>-0.0915</v>
      </c>
      <c r="M31" s="1" t="s">
        <v>2</v>
      </c>
      <c r="N31">
        <f>MIN(N1:N29)</f>
        <v>-0.19874999999999998</v>
      </c>
    </row>
    <row r="32" spans="5:14" ht="12.75">
      <c r="E32" t="s">
        <v>3</v>
      </c>
      <c r="F32">
        <f>(F29-F1)/28</f>
        <v>0.0015</v>
      </c>
      <c r="G32">
        <f>(G29-G1)/28</f>
        <v>0.0021785714285714286</v>
      </c>
      <c r="H32">
        <f>(H29-H1)/28</f>
        <v>0.0011546988267505727</v>
      </c>
      <c r="I32" s="1" t="s">
        <v>0</v>
      </c>
      <c r="J32">
        <f>MAX(J1:J31)</f>
        <v>0.08807331475926687</v>
      </c>
      <c r="K32" s="1" t="s">
        <v>0</v>
      </c>
      <c r="L32">
        <f>MAX(L1:L31)</f>
        <v>0.134</v>
      </c>
      <c r="M32" s="1" t="s">
        <v>0</v>
      </c>
      <c r="N32">
        <f>MAX(N1:N31)</f>
        <v>0.07250000000000001</v>
      </c>
    </row>
    <row r="33" spans="5:14" ht="12.75">
      <c r="E33" t="s">
        <v>4</v>
      </c>
      <c r="F33">
        <f>F1</f>
        <v>-0.049</v>
      </c>
      <c r="G33">
        <f>G1</f>
        <v>0.027</v>
      </c>
      <c r="H33">
        <f>H1</f>
        <v>0.05594640292279746</v>
      </c>
      <c r="I33" s="1" t="s">
        <v>1</v>
      </c>
      <c r="J33">
        <f>STDEV(J1:J29)</f>
        <v>0.04074143187247682</v>
      </c>
      <c r="K33" s="1" t="s">
        <v>1</v>
      </c>
      <c r="L33">
        <f>STDEV(L1:L29)</f>
        <v>0.06107637248447282</v>
      </c>
      <c r="M33" s="1" t="s">
        <v>1</v>
      </c>
      <c r="N33">
        <f>STDEV(N1:N29)</f>
        <v>0.07059585435798214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="70" zoomScaleNormal="70" workbookViewId="0" topLeftCell="N1">
      <selection activeCell="A1" sqref="A1:IV3"/>
    </sheetView>
  </sheetViews>
  <sheetFormatPr defaultColWidth="9.140625" defaultRowHeight="12.75"/>
  <sheetData>
    <row r="1" ht="5.25" customHeight="1"/>
    <row r="2" ht="5.25" customHeight="1"/>
    <row r="3" ht="5.25" customHeight="1"/>
    <row r="18" ht="3.75" customHeight="1"/>
    <row r="19" ht="3.75" customHeight="1"/>
    <row r="34" ht="4.5" customHeight="1"/>
    <row r="35" ht="4.5" customHeight="1"/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B1:J33"/>
  <sheetViews>
    <sheetView zoomScale="75" zoomScaleNormal="75" workbookViewId="0" topLeftCell="A1">
      <selection activeCell="A1" sqref="A1:IV1"/>
    </sheetView>
  </sheetViews>
  <sheetFormatPr defaultColWidth="9.140625" defaultRowHeight="12.75"/>
  <cols>
    <col min="2" max="2" width="14.00390625" style="0" customWidth="1"/>
    <col min="3" max="3" width="11.7109375" style="0" customWidth="1"/>
    <col min="4" max="4" width="11.421875" style="0" customWidth="1"/>
    <col min="5" max="5" width="13.00390625" style="0" customWidth="1"/>
    <col min="6" max="6" width="13.421875" style="0" customWidth="1"/>
    <col min="7" max="7" width="11.8515625" style="0" customWidth="1"/>
    <col min="8" max="8" width="12.57421875" style="0" customWidth="1"/>
    <col min="9" max="9" width="12.28125" style="0" customWidth="1"/>
  </cols>
  <sheetData>
    <row r="1" ht="12.75">
      <c r="J1">
        <f>AVERAGE('12'!J1,'24'!$J$1,'23'!$J$1,'310'!J1,'374'!J1,'375'!J1,'765'!J1,'766'!J1,'780'!J1)</f>
        <v>0</v>
      </c>
    </row>
    <row r="2" ht="12.75">
      <c r="J2">
        <f>AVERAGE('12'!J2,'24'!J2,'23'!J2,'310'!J2,'374'!J2,'375'!J2,'765'!J2,'766'!J2,'780'!J2)</f>
        <v>0.03540785983870089</v>
      </c>
    </row>
    <row r="3" ht="12.75">
      <c r="J3">
        <f>AVERAGE('12'!J3,'24'!J3,'23'!J3,'310'!J3,'374'!J3,'375'!J3,'765'!J3,'766'!J3,'780'!J3)</f>
        <v>0.05136746820282577</v>
      </c>
    </row>
    <row r="4" ht="12.75">
      <c r="J4">
        <f>AVERAGE('12'!J4,'24'!J4,'23'!J4,'310'!J4,'374'!J4,'375'!J4,'765'!J4,'766'!J4,'780'!J4)</f>
        <v>0.047772744805203576</v>
      </c>
    </row>
    <row r="5" ht="12.75">
      <c r="J5">
        <f>AVERAGE('12'!J5,'24'!J5,'23'!J5,'310'!J5,'374'!J5,'375'!J5,'765'!J5,'766'!J5,'780'!J5)</f>
        <v>0.05838737914722482</v>
      </c>
    </row>
    <row r="6" ht="12.75">
      <c r="J6">
        <f>AVERAGE('12'!J6,'24'!J6,'23'!J6,'310'!J6,'374'!J6,'375'!J6,'765'!J6,'766'!J6,'780'!J6)</f>
        <v>0.05724498280955838</v>
      </c>
    </row>
    <row r="7" ht="12.75">
      <c r="J7">
        <f>AVERAGE('12'!J7,'24'!J7,'23'!J7,'310'!J7,'374'!J7,'375'!J7,'765'!J7,'766'!J7,'780'!J7)</f>
        <v>0.07939436310980819</v>
      </c>
    </row>
    <row r="8" ht="12.75">
      <c r="J8">
        <f>AVERAGE('12'!J8,'24'!J8,'23'!J8,'310'!J8,'374'!J8,'375'!J8,'765'!J8,'766'!J8,'780'!J8)</f>
        <v>0.06582706913663286</v>
      </c>
    </row>
    <row r="9" ht="12.75">
      <c r="J9">
        <f>AVERAGE('12'!J9,'24'!J9,'23'!J9,'310'!J9,'374'!J9,'375'!J9,'765'!J9,'766'!J9,'780'!J9)</f>
        <v>0.039703358179092624</v>
      </c>
    </row>
    <row r="10" ht="12.75">
      <c r="J10">
        <f>AVERAGE('12'!J10,'24'!J10,'23'!J10,'310'!J10,'374'!J10,'375'!J10,'765'!J10,'766'!J10,'780'!J10)</f>
        <v>0.033259478269190526</v>
      </c>
    </row>
    <row r="11" ht="12.75">
      <c r="J11">
        <f>AVERAGE('12'!J11,'24'!J11,'23'!J11,'310'!J11,'374'!J11,'375'!J11,'765'!J11,'766'!J11,'780'!J11)</f>
        <v>0.03583268858583037</v>
      </c>
    </row>
    <row r="12" ht="12.75">
      <c r="J12">
        <f>AVERAGE('12'!J12,'24'!J12,'23'!J12,'310'!J12,'374'!J12,'375'!J12,'765'!J12,'766'!J12,'780'!J12)</f>
        <v>0.024633128903262306</v>
      </c>
    </row>
    <row r="13" ht="12.75">
      <c r="J13">
        <f>AVERAGE('12'!J13,'24'!J13,'23'!J13,'310'!J13,'374'!J13,'375'!J13,'765'!J13,'766'!J13,'780'!J13)</f>
        <v>0.007425353670038031</v>
      </c>
    </row>
    <row r="14" ht="12.75">
      <c r="J14">
        <f>AVERAGE('12'!J14,'24'!J14,'23'!J14,'310'!J14,'374'!J14,'375'!J14,'765'!J14,'766'!J14,'780'!J14)</f>
        <v>-0.002640208488798678</v>
      </c>
    </row>
    <row r="15" ht="12.75">
      <c r="J15">
        <f>AVERAGE('12'!J15,'24'!J15,'23'!J15,'310'!J15,'374'!J15,'375'!J15,'765'!J15,'766'!J15,'780'!J15)</f>
        <v>-0.003177486339429655</v>
      </c>
    </row>
    <row r="16" ht="12.75">
      <c r="J16">
        <f>AVERAGE('12'!J16,'24'!J16,'23'!J16,'310'!J16,'374'!J16,'375'!J16,'765'!J16,'766'!J16,'780'!J16)</f>
        <v>0.013028859616088616</v>
      </c>
    </row>
    <row r="17" ht="12.75">
      <c r="J17">
        <f>AVERAGE('12'!J17,'24'!J17,'23'!J17,'310'!J17,'374'!J17,'375'!J17,'765'!J17,'766'!J17,'780'!J17)</f>
        <v>0.018998893235536482</v>
      </c>
    </row>
    <row r="18" ht="12.75">
      <c r="J18">
        <f>AVERAGE('12'!J18,'24'!J18,'23'!J18,'310'!J18,'374'!J18,'375'!J18,'765'!J18,'766'!J18,'780'!J18)</f>
        <v>0.010773187126554899</v>
      </c>
    </row>
    <row r="19" ht="12.75">
      <c r="J19">
        <f>AVERAGE('12'!J19,'24'!J19,'23'!J19,'310'!J19,'374'!J19,'375'!J19,'765'!J19,'766'!J19,'780'!J19)</f>
        <v>-0.004665873658864057</v>
      </c>
    </row>
    <row r="20" ht="12.75">
      <c r="J20">
        <f>AVERAGE('12'!J20,'24'!J20,'23'!J20,'310'!J20,'374'!J20,'375'!J20,'765'!J20,'766'!J20,'780'!J20)</f>
        <v>0.008821922299686303</v>
      </c>
    </row>
    <row r="21" ht="12.75">
      <c r="J21">
        <f>AVERAGE('12'!J21,'24'!J21,'23'!J21,'310'!J21,'374'!J21,'375'!J21,'765'!J21,'766'!J21,'780'!J21)</f>
        <v>0.04712191808961772</v>
      </c>
    </row>
    <row r="22" ht="12.75">
      <c r="J22">
        <f>AVERAGE('12'!J22,'24'!J22,'23'!J22,'310'!J22,'374'!J22,'375'!J22,'765'!J22,'766'!J22,'780'!J22)</f>
        <v>0.046469010980211715</v>
      </c>
    </row>
    <row r="23" ht="12.75">
      <c r="J23">
        <f>AVERAGE('12'!J23,'24'!J23,'23'!J23,'310'!J23,'374'!J23,'375'!J23,'765'!J23,'766'!J23,'780'!J23)</f>
        <v>0.019876077458361997</v>
      </c>
    </row>
    <row r="24" ht="12.75">
      <c r="J24">
        <f>AVERAGE('12'!J24,'24'!J24,'23'!J24,'310'!J24,'374'!J24,'375'!J24,'765'!J24,'766'!J24,'780'!J24)</f>
        <v>0.01916646968701742</v>
      </c>
    </row>
    <row r="25" ht="12.75">
      <c r="J25">
        <f>AVERAGE('12'!J25,'24'!J25,'23'!J25,'310'!J25,'374'!J25,'375'!J25,'765'!J25,'766'!J25,'780'!J25)</f>
        <v>0.016452798986724478</v>
      </c>
    </row>
    <row r="26" ht="12.75">
      <c r="J26">
        <f>AVERAGE('12'!J26,'24'!J26,'23'!J26,'310'!J26,'374'!J26,'375'!J26,'765'!J26,'766'!J26,'780'!J26)</f>
        <v>0.036530890611644634</v>
      </c>
    </row>
    <row r="27" ht="12.75">
      <c r="J27">
        <f>AVERAGE('12'!J27,'24'!J27,'23'!J27,'310'!J27,'374'!J27,'375'!J27,'765'!J27,'766'!J27,'780'!J27)</f>
        <v>0.027875077166339017</v>
      </c>
    </row>
    <row r="28" ht="12.75">
      <c r="J28">
        <f>AVERAGE('12'!J28,'24'!J28,'23'!J28,'310'!J28,'374'!J28,'375'!J28,'765'!J28,'766'!J28,'780'!J28)</f>
        <v>0.003812425641657159</v>
      </c>
    </row>
    <row r="29" ht="12.75">
      <c r="J29">
        <f>AVERAGE('12'!J29,'24'!J29,'23'!J29,'310'!J29,'374'!J29,'375'!J29,'765'!J29,'766'!J29,'780'!J29)</f>
        <v>0</v>
      </c>
    </row>
    <row r="31" spans="2:9" ht="12.75">
      <c r="B31">
        <v>-0.10088884538357094</v>
      </c>
      <c r="C31">
        <v>-0.11281282428071399</v>
      </c>
      <c r="D31">
        <v>-0.07772057822381287</v>
      </c>
      <c r="E31">
        <v>-0.12818068003479863</v>
      </c>
      <c r="F31">
        <v>-0.09672323240567327</v>
      </c>
      <c r="G31">
        <v>-0.13368998183621675</v>
      </c>
      <c r="H31">
        <v>-0.05966054543118959</v>
      </c>
      <c r="I31">
        <v>-0.06933096798752475</v>
      </c>
    </row>
    <row r="32" spans="2:9" ht="12.75">
      <c r="B32">
        <v>0.03561844288963267</v>
      </c>
      <c r="C32">
        <v>0.039546081059257276</v>
      </c>
      <c r="D32">
        <v>0.07117480851650648</v>
      </c>
      <c r="E32">
        <v>0.0662958165356213</v>
      </c>
      <c r="F32">
        <v>0.05637259744309664</v>
      </c>
      <c r="G32">
        <v>0.06422112257258072</v>
      </c>
      <c r="H32">
        <v>0.028367410402338533</v>
      </c>
      <c r="I32">
        <v>0.07368922995791083</v>
      </c>
    </row>
    <row r="33" spans="2:9" ht="12.75">
      <c r="B33">
        <v>0.04338360654947174</v>
      </c>
      <c r="C33">
        <v>0.04550434496015747</v>
      </c>
      <c r="D33">
        <v>0.04783213821369256</v>
      </c>
      <c r="E33">
        <v>0.04787078864649436</v>
      </c>
      <c r="F33">
        <v>0.05112886357132462</v>
      </c>
      <c r="G33">
        <v>0.055929993152782714</v>
      </c>
      <c r="H33">
        <v>0.021909484078370754</v>
      </c>
      <c r="I33">
        <v>0.0423099698997305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B1:N33"/>
  <sheetViews>
    <sheetView zoomScale="75" zoomScaleNormal="75" workbookViewId="0" topLeftCell="A1">
      <selection activeCell="N1" sqref="N1:N29"/>
    </sheetView>
  </sheetViews>
  <sheetFormatPr defaultColWidth="9.140625" defaultRowHeight="12.75"/>
  <sheetData>
    <row r="1" spans="2:14" ht="12.75">
      <c r="B1">
        <v>0.148</v>
      </c>
      <c r="C1">
        <v>-5.49</v>
      </c>
      <c r="D1">
        <v>4.547</v>
      </c>
      <c r="E1">
        <v>1.677</v>
      </c>
      <c r="F1">
        <v>-0.126</v>
      </c>
      <c r="G1">
        <v>-0.041</v>
      </c>
      <c r="H1">
        <f aca="true" t="shared" si="0" ref="H1:H29">SQRT(G1*G1+F1*F1)</f>
        <v>0.1325028301584536</v>
      </c>
      <c r="I1">
        <f>($H$32*0)+$H$33</f>
        <v>0.1325028301584536</v>
      </c>
      <c r="J1">
        <f aca="true" t="shared" si="1" ref="J1:J29">H1-I1</f>
        <v>0</v>
      </c>
      <c r="K1">
        <f>($F$32*0)+$F$33</f>
        <v>-0.126</v>
      </c>
      <c r="L1">
        <f aca="true" t="shared" si="2" ref="L1:L29">F1-K1</f>
        <v>0</v>
      </c>
      <c r="M1">
        <f>($G$32*0)+$G$33</f>
        <v>-0.041</v>
      </c>
      <c r="N1">
        <f aca="true" t="shared" si="3" ref="N1:N29">G1-M1</f>
        <v>0</v>
      </c>
    </row>
    <row r="2" spans="2:14" ht="12.75">
      <c r="B2">
        <v>0.148</v>
      </c>
      <c r="C2">
        <v>-5.257</v>
      </c>
      <c r="D2">
        <v>4.547</v>
      </c>
      <c r="E2">
        <v>1.677</v>
      </c>
      <c r="F2">
        <v>-0.13</v>
      </c>
      <c r="G2">
        <v>-0.002</v>
      </c>
      <c r="H2">
        <f t="shared" si="0"/>
        <v>0.13001538370516008</v>
      </c>
      <c r="I2">
        <f>($H$32*1)+$H$33</f>
        <v>0.12890728840014024</v>
      </c>
      <c r="J2">
        <f t="shared" si="1"/>
        <v>0.001108095305019846</v>
      </c>
      <c r="K2">
        <f>($F$32*1)+$F$33</f>
        <v>-0.12232142857142857</v>
      </c>
      <c r="L2">
        <f t="shared" si="2"/>
        <v>-0.007678571428571437</v>
      </c>
      <c r="M2">
        <f>($G$32*1)+$G$33</f>
        <v>-0.04032142857142857</v>
      </c>
      <c r="N2">
        <f t="shared" si="3"/>
        <v>0.03832142857142857</v>
      </c>
    </row>
    <row r="3" spans="2:14" ht="12.75">
      <c r="B3">
        <v>0.148</v>
      </c>
      <c r="C3">
        <v>-5.297</v>
      </c>
      <c r="D3">
        <v>4.547</v>
      </c>
      <c r="E3">
        <v>1.677</v>
      </c>
      <c r="F3">
        <v>-0.143</v>
      </c>
      <c r="G3">
        <v>0</v>
      </c>
      <c r="H3">
        <f t="shared" si="0"/>
        <v>0.143</v>
      </c>
      <c r="I3">
        <f>($H$32*2)+$H$33</f>
        <v>0.12531174664182684</v>
      </c>
      <c r="J3">
        <f t="shared" si="1"/>
        <v>0.017688253358173145</v>
      </c>
      <c r="K3">
        <f>($F$32*2)+$F$33</f>
        <v>-0.11864285714285715</v>
      </c>
      <c r="L3">
        <f t="shared" si="2"/>
        <v>-0.02435714285714284</v>
      </c>
      <c r="M3">
        <f>($G$32*2)+$G$33</f>
        <v>-0.039642857142857146</v>
      </c>
      <c r="N3">
        <f t="shared" si="3"/>
        <v>0.039642857142857146</v>
      </c>
    </row>
    <row r="4" spans="2:14" ht="12.75">
      <c r="B4">
        <v>0.148</v>
      </c>
      <c r="C4">
        <v>-5.444</v>
      </c>
      <c r="D4">
        <v>4.547</v>
      </c>
      <c r="E4">
        <v>1.677</v>
      </c>
      <c r="F4">
        <v>-0.152</v>
      </c>
      <c r="G4">
        <v>-0.019</v>
      </c>
      <c r="H4">
        <f t="shared" si="0"/>
        <v>0.15318289721767245</v>
      </c>
      <c r="I4">
        <f>($H$32*3)+$H$33</f>
        <v>0.12171620488351348</v>
      </c>
      <c r="J4">
        <f t="shared" si="1"/>
        <v>0.03146669233415897</v>
      </c>
      <c r="K4">
        <f>($F$32*3)+$F$33</f>
        <v>-0.11496428571428571</v>
      </c>
      <c r="L4">
        <f t="shared" si="2"/>
        <v>-0.03703571428571428</v>
      </c>
      <c r="M4">
        <f>($G$32*3)+$G$33</f>
        <v>-0.038964285714285715</v>
      </c>
      <c r="N4">
        <f t="shared" si="3"/>
        <v>0.019964285714285716</v>
      </c>
    </row>
    <row r="5" spans="2:14" ht="12.75">
      <c r="B5">
        <v>0.148</v>
      </c>
      <c r="C5">
        <v>-5.168</v>
      </c>
      <c r="D5">
        <v>4.547</v>
      </c>
      <c r="E5">
        <v>1.677</v>
      </c>
      <c r="F5">
        <v>-0.125</v>
      </c>
      <c r="G5">
        <v>-0.021</v>
      </c>
      <c r="H5">
        <f t="shared" si="0"/>
        <v>0.1267517258265149</v>
      </c>
      <c r="I5">
        <f>($H$32*4)+$H$33</f>
        <v>0.1181206631252001</v>
      </c>
      <c r="J5">
        <f t="shared" si="1"/>
        <v>0.008631062701314793</v>
      </c>
      <c r="K5">
        <f>($F$32*4)+$F$33</f>
        <v>-0.11128571428571428</v>
      </c>
      <c r="L5">
        <f t="shared" si="2"/>
        <v>-0.01371428571428572</v>
      </c>
      <c r="M5">
        <f>($G$32*4)+$G$33</f>
        <v>-0.038285714285714284</v>
      </c>
      <c r="N5">
        <f t="shared" si="3"/>
        <v>0.017285714285714283</v>
      </c>
    </row>
    <row r="6" spans="2:14" ht="12.75">
      <c r="B6">
        <v>0.148</v>
      </c>
      <c r="C6">
        <v>-4.572</v>
      </c>
      <c r="D6">
        <v>4.547</v>
      </c>
      <c r="E6">
        <v>1.677</v>
      </c>
      <c r="F6">
        <v>-0.017</v>
      </c>
      <c r="G6">
        <v>0.033</v>
      </c>
      <c r="H6">
        <f t="shared" si="0"/>
        <v>0.037121422386541175</v>
      </c>
      <c r="I6">
        <f>($H$32*5)+$H$33</f>
        <v>0.11452512136688672</v>
      </c>
      <c r="J6">
        <f t="shared" si="1"/>
        <v>-0.07740369898034555</v>
      </c>
      <c r="K6">
        <f>($F$32*5)+$F$33</f>
        <v>-0.10760714285714286</v>
      </c>
      <c r="L6">
        <f t="shared" si="2"/>
        <v>0.09060714285714286</v>
      </c>
      <c r="M6">
        <f>($G$32*5)+$G$33</f>
        <v>-0.03760714285714286</v>
      </c>
      <c r="N6">
        <f t="shared" si="3"/>
        <v>0.07060714285714287</v>
      </c>
    </row>
    <row r="7" spans="2:14" ht="12.75">
      <c r="B7">
        <v>0.148</v>
      </c>
      <c r="C7">
        <v>-5.344</v>
      </c>
      <c r="D7">
        <v>4.547</v>
      </c>
      <c r="E7">
        <v>1.677</v>
      </c>
      <c r="F7">
        <v>0.031</v>
      </c>
      <c r="G7">
        <v>0.052</v>
      </c>
      <c r="H7">
        <f t="shared" si="0"/>
        <v>0.060539243470661246</v>
      </c>
      <c r="I7">
        <f>($H$32*6)+$H$33</f>
        <v>0.11092957960857334</v>
      </c>
      <c r="J7">
        <f t="shared" si="1"/>
        <v>-0.0503903361379121</v>
      </c>
      <c r="K7">
        <f>($F$32*6)+$F$33</f>
        <v>-0.10392857142857143</v>
      </c>
      <c r="L7">
        <f t="shared" si="2"/>
        <v>0.13492857142857143</v>
      </c>
      <c r="M7">
        <f>($G$32*6)+$G$33</f>
        <v>-0.03692857142857143</v>
      </c>
      <c r="N7">
        <f t="shared" si="3"/>
        <v>0.08892857142857143</v>
      </c>
    </row>
    <row r="8" spans="2:14" ht="12.75">
      <c r="B8">
        <v>0.148</v>
      </c>
      <c r="C8">
        <v>-5.002</v>
      </c>
      <c r="D8">
        <v>4.547</v>
      </c>
      <c r="E8">
        <v>1.677</v>
      </c>
      <c r="F8">
        <v>-0.009</v>
      </c>
      <c r="G8">
        <v>0.039</v>
      </c>
      <c r="H8">
        <f t="shared" si="0"/>
        <v>0.040024992192379</v>
      </c>
      <c r="I8">
        <f>($H$32*7)+$H$33</f>
        <v>0.10733403785025997</v>
      </c>
      <c r="J8">
        <f t="shared" si="1"/>
        <v>-0.06730904565788097</v>
      </c>
      <c r="K8">
        <f>($F$32*7)+$F$33</f>
        <v>-0.10025</v>
      </c>
      <c r="L8">
        <f t="shared" si="2"/>
        <v>0.09125000000000001</v>
      </c>
      <c r="M8">
        <f>($G$32*7)+$G$33</f>
        <v>-0.036250000000000004</v>
      </c>
      <c r="N8">
        <f t="shared" si="3"/>
        <v>0.07525000000000001</v>
      </c>
    </row>
    <row r="9" spans="2:14" ht="12.75">
      <c r="B9">
        <v>0.148</v>
      </c>
      <c r="C9">
        <v>-5.073</v>
      </c>
      <c r="D9">
        <v>4.547</v>
      </c>
      <c r="E9">
        <v>1.677</v>
      </c>
      <c r="F9">
        <v>-0.065</v>
      </c>
      <c r="G9">
        <v>0.013</v>
      </c>
      <c r="H9">
        <f t="shared" si="0"/>
        <v>0.06628725367670621</v>
      </c>
      <c r="I9">
        <f>($H$32*8)+$H$33</f>
        <v>0.1037384960919466</v>
      </c>
      <c r="J9">
        <f t="shared" si="1"/>
        <v>-0.03745124241524039</v>
      </c>
      <c r="K9">
        <f>($F$32*8)+$F$33</f>
        <v>-0.09657142857142857</v>
      </c>
      <c r="L9">
        <f t="shared" si="2"/>
        <v>0.03157142857142857</v>
      </c>
      <c r="M9">
        <f>($G$32*8)+$G$33</f>
        <v>-0.03557142857142857</v>
      </c>
      <c r="N9">
        <f t="shared" si="3"/>
        <v>0.04857142857142857</v>
      </c>
    </row>
    <row r="10" spans="2:14" ht="12.75">
      <c r="B10">
        <v>0.148</v>
      </c>
      <c r="C10">
        <v>-3.806</v>
      </c>
      <c r="D10">
        <v>4.547</v>
      </c>
      <c r="E10">
        <v>1.677</v>
      </c>
      <c r="F10">
        <v>-0.148</v>
      </c>
      <c r="G10">
        <v>0.023</v>
      </c>
      <c r="H10">
        <f t="shared" si="0"/>
        <v>0.14977650015940416</v>
      </c>
      <c r="I10">
        <f>($H$32*9)+$H$33</f>
        <v>0.10014295433363322</v>
      </c>
      <c r="J10">
        <f t="shared" si="1"/>
        <v>0.04963354582577094</v>
      </c>
      <c r="K10">
        <f>($F$32*9)+$F$33</f>
        <v>-0.09289285714285714</v>
      </c>
      <c r="L10">
        <f t="shared" si="2"/>
        <v>-0.055107142857142855</v>
      </c>
      <c r="M10">
        <f>($G$32*9)+$G$33</f>
        <v>-0.03489285714285714</v>
      </c>
      <c r="N10">
        <f t="shared" si="3"/>
        <v>0.05789285714285714</v>
      </c>
    </row>
    <row r="11" spans="2:14" ht="12.75">
      <c r="B11">
        <v>0.148</v>
      </c>
      <c r="C11">
        <v>-4.07</v>
      </c>
      <c r="D11">
        <v>4.547</v>
      </c>
      <c r="E11">
        <v>1.677</v>
      </c>
      <c r="F11">
        <v>-0.174</v>
      </c>
      <c r="G11">
        <v>0.08</v>
      </c>
      <c r="H11">
        <f t="shared" si="0"/>
        <v>0.19150979087242512</v>
      </c>
      <c r="I11">
        <f>($H$32*10)+$H$33</f>
        <v>0.09654741257531985</v>
      </c>
      <c r="J11">
        <f t="shared" si="1"/>
        <v>0.09496237829710527</v>
      </c>
      <c r="K11">
        <f>($F$32*10)+$F$33</f>
        <v>-0.08921428571428572</v>
      </c>
      <c r="L11">
        <f t="shared" si="2"/>
        <v>-0.08478571428571427</v>
      </c>
      <c r="M11">
        <f>($G$32*10)+$G$33</f>
        <v>-0.03421428571428572</v>
      </c>
      <c r="N11">
        <f t="shared" si="3"/>
        <v>0.11421428571428571</v>
      </c>
    </row>
    <row r="12" spans="2:14" ht="12.75">
      <c r="B12">
        <v>0.148</v>
      </c>
      <c r="C12">
        <v>-4.512</v>
      </c>
      <c r="D12">
        <v>4.547</v>
      </c>
      <c r="E12">
        <v>1.677</v>
      </c>
      <c r="F12">
        <v>-0.183</v>
      </c>
      <c r="G12">
        <v>0.114</v>
      </c>
      <c r="H12">
        <f t="shared" si="0"/>
        <v>0.2156038033059714</v>
      </c>
      <c r="I12">
        <f>($H$32*11)+$H$33</f>
        <v>0.09295187081700648</v>
      </c>
      <c r="J12">
        <f t="shared" si="1"/>
        <v>0.12265193248896492</v>
      </c>
      <c r="K12">
        <f>($F$32*11)+$F$33</f>
        <v>-0.08553571428571428</v>
      </c>
      <c r="L12">
        <f t="shared" si="2"/>
        <v>-0.09746428571428571</v>
      </c>
      <c r="M12">
        <f>($G$32*11)+$G$33</f>
        <v>-0.03353571428571429</v>
      </c>
      <c r="N12">
        <f t="shared" si="3"/>
        <v>0.1475357142857143</v>
      </c>
    </row>
    <row r="13" spans="2:14" ht="12.75">
      <c r="B13">
        <v>0.148</v>
      </c>
      <c r="C13">
        <v>-3.868</v>
      </c>
      <c r="D13">
        <v>4.547</v>
      </c>
      <c r="E13">
        <v>1.677</v>
      </c>
      <c r="F13">
        <v>-0.19</v>
      </c>
      <c r="G13">
        <v>0.091</v>
      </c>
      <c r="H13">
        <f t="shared" si="0"/>
        <v>0.21066798522794108</v>
      </c>
      <c r="I13">
        <f>($H$32*12)+$H$33</f>
        <v>0.08935632905869309</v>
      </c>
      <c r="J13">
        <f t="shared" si="1"/>
        <v>0.121311656169248</v>
      </c>
      <c r="K13">
        <f>($F$32*12)+$F$33</f>
        <v>-0.08185714285714285</v>
      </c>
      <c r="L13">
        <f t="shared" si="2"/>
        <v>-0.10814285714285715</v>
      </c>
      <c r="M13">
        <f>($G$32*12)+$G$33</f>
        <v>-0.032857142857142856</v>
      </c>
      <c r="N13">
        <f t="shared" si="3"/>
        <v>0.12385714285714286</v>
      </c>
    </row>
    <row r="14" spans="2:14" ht="12.75">
      <c r="B14">
        <v>0.148</v>
      </c>
      <c r="C14">
        <v>-4.563</v>
      </c>
      <c r="D14">
        <v>4.547</v>
      </c>
      <c r="E14">
        <v>1.677</v>
      </c>
      <c r="F14">
        <v>-0.171</v>
      </c>
      <c r="G14">
        <v>0.044</v>
      </c>
      <c r="H14">
        <f t="shared" si="0"/>
        <v>0.17657009939398008</v>
      </c>
      <c r="I14">
        <f>($H$32*13)+$H$33</f>
        <v>0.08576078730037973</v>
      </c>
      <c r="J14">
        <f t="shared" si="1"/>
        <v>0.09080931209360035</v>
      </c>
      <c r="K14">
        <f>($F$32*13)+$F$33</f>
        <v>-0.07817857142857143</v>
      </c>
      <c r="L14">
        <f t="shared" si="2"/>
        <v>-0.09282142857142858</v>
      </c>
      <c r="M14">
        <f>($G$32*13)+$G$33</f>
        <v>-0.03217857142857143</v>
      </c>
      <c r="N14">
        <f t="shared" si="3"/>
        <v>0.07617857142857143</v>
      </c>
    </row>
    <row r="15" spans="2:14" ht="12.75">
      <c r="B15">
        <v>0.148</v>
      </c>
      <c r="C15">
        <v>-1.642</v>
      </c>
      <c r="D15">
        <v>4.547</v>
      </c>
      <c r="E15">
        <v>1.677</v>
      </c>
      <c r="F15">
        <v>-0.133</v>
      </c>
      <c r="G15">
        <v>0.028</v>
      </c>
      <c r="H15">
        <f t="shared" si="0"/>
        <v>0.1359154148726332</v>
      </c>
      <c r="I15">
        <f>($H$32*14)+$H$33</f>
        <v>0.08216524554206635</v>
      </c>
      <c r="J15">
        <f t="shared" si="1"/>
        <v>0.05375016933056685</v>
      </c>
      <c r="K15">
        <f>($F$32*14)+$F$33</f>
        <v>-0.0745</v>
      </c>
      <c r="L15">
        <f t="shared" si="2"/>
        <v>-0.05850000000000001</v>
      </c>
      <c r="M15">
        <f>($G$32*14)+$G$33</f>
        <v>-0.0315</v>
      </c>
      <c r="N15">
        <f t="shared" si="3"/>
        <v>0.0595</v>
      </c>
    </row>
    <row r="16" spans="2:14" ht="12.75">
      <c r="B16">
        <v>0.148</v>
      </c>
      <c r="C16">
        <v>-1.394</v>
      </c>
      <c r="D16">
        <v>4.547</v>
      </c>
      <c r="E16">
        <v>1.677</v>
      </c>
      <c r="F16">
        <v>-0.119</v>
      </c>
      <c r="G16">
        <v>0.027</v>
      </c>
      <c r="H16">
        <f t="shared" si="0"/>
        <v>0.1220245876862528</v>
      </c>
      <c r="I16">
        <f>($H$32*15)+$H$33</f>
        <v>0.07856970378375297</v>
      </c>
      <c r="J16">
        <f t="shared" si="1"/>
        <v>0.043454883902499825</v>
      </c>
      <c r="K16">
        <f>($F$32*15)+$F$33</f>
        <v>-0.07082142857142856</v>
      </c>
      <c r="L16">
        <f t="shared" si="2"/>
        <v>-0.04817857142857143</v>
      </c>
      <c r="M16">
        <f>($G$32*15)+$G$33</f>
        <v>-0.030821428571428573</v>
      </c>
      <c r="N16">
        <f t="shared" si="3"/>
        <v>0.05782142857142857</v>
      </c>
    </row>
    <row r="17" spans="2:14" ht="12.75">
      <c r="B17">
        <v>0.148</v>
      </c>
      <c r="C17">
        <v>-2.731</v>
      </c>
      <c r="D17">
        <v>4.547</v>
      </c>
      <c r="E17">
        <v>1.677</v>
      </c>
      <c r="F17">
        <v>-0.099</v>
      </c>
      <c r="G17">
        <v>0.005</v>
      </c>
      <c r="H17">
        <f t="shared" si="0"/>
        <v>0.09912618221237011</v>
      </c>
      <c r="I17">
        <f>($H$32*16)+$H$33</f>
        <v>0.0749741620254396</v>
      </c>
      <c r="J17">
        <f t="shared" si="1"/>
        <v>0.02415202018693051</v>
      </c>
      <c r="K17">
        <f>($F$32*16)+$F$33</f>
        <v>-0.06714285714285714</v>
      </c>
      <c r="L17">
        <f t="shared" si="2"/>
        <v>-0.03185714285714286</v>
      </c>
      <c r="M17">
        <f>($G$32*16)+$G$33</f>
        <v>-0.030142857142857145</v>
      </c>
      <c r="N17">
        <f t="shared" si="3"/>
        <v>0.03514285714285714</v>
      </c>
    </row>
    <row r="18" spans="2:14" ht="12.75">
      <c r="B18">
        <v>0.148</v>
      </c>
      <c r="C18">
        <v>-3.528</v>
      </c>
      <c r="D18">
        <v>4.547</v>
      </c>
      <c r="E18">
        <v>1.677</v>
      </c>
      <c r="F18">
        <v>-0.117</v>
      </c>
      <c r="G18">
        <v>0.011</v>
      </c>
      <c r="H18">
        <f t="shared" si="0"/>
        <v>0.11751595636338072</v>
      </c>
      <c r="I18">
        <f>($H$32*17)+$H$33</f>
        <v>0.07137862026712621</v>
      </c>
      <c r="J18">
        <f t="shared" si="1"/>
        <v>0.046137336096254505</v>
      </c>
      <c r="K18">
        <f>($F$32*17)+$F$33</f>
        <v>-0.06346428571428571</v>
      </c>
      <c r="L18">
        <f t="shared" si="2"/>
        <v>-0.0535357142857143</v>
      </c>
      <c r="M18">
        <f>($G$32*17)+$G$33</f>
        <v>-0.029464285714285714</v>
      </c>
      <c r="N18">
        <f t="shared" si="3"/>
        <v>0.040464285714285717</v>
      </c>
    </row>
    <row r="19" spans="2:14" ht="12.75">
      <c r="B19">
        <v>0.148</v>
      </c>
      <c r="C19">
        <v>-1.528</v>
      </c>
      <c r="D19">
        <v>4.547</v>
      </c>
      <c r="E19">
        <v>1.677</v>
      </c>
      <c r="F19">
        <v>-0.088</v>
      </c>
      <c r="G19">
        <v>-0.032</v>
      </c>
      <c r="H19">
        <f t="shared" si="0"/>
        <v>0.093637599285757</v>
      </c>
      <c r="I19">
        <f>($H$32*18)+$H$33</f>
        <v>0.06778307850881285</v>
      </c>
      <c r="J19">
        <f t="shared" si="1"/>
        <v>0.025854520776944154</v>
      </c>
      <c r="K19">
        <f>($F$32*18)+$F$33</f>
        <v>-0.059785714285714275</v>
      </c>
      <c r="L19">
        <f t="shared" si="2"/>
        <v>-0.02821428571428572</v>
      </c>
      <c r="M19">
        <f>($G$32*18)+$G$33</f>
        <v>-0.028785714285714286</v>
      </c>
      <c r="N19">
        <f t="shared" si="3"/>
        <v>-0.0032142857142857147</v>
      </c>
    </row>
    <row r="20" spans="2:14" ht="12.75">
      <c r="B20">
        <v>0.148</v>
      </c>
      <c r="C20">
        <v>-0.127</v>
      </c>
      <c r="D20">
        <v>4.547</v>
      </c>
      <c r="E20">
        <v>1.677</v>
      </c>
      <c r="F20">
        <v>-0.009</v>
      </c>
      <c r="G20">
        <v>-0.093</v>
      </c>
      <c r="H20">
        <f t="shared" si="0"/>
        <v>0.09343446901438462</v>
      </c>
      <c r="I20">
        <f>($H$32*19)+$H$33</f>
        <v>0.06418753675049947</v>
      </c>
      <c r="J20">
        <f t="shared" si="1"/>
        <v>0.029246932263885153</v>
      </c>
      <c r="K20">
        <f>($F$32*19)+$F$33</f>
        <v>-0.056107142857142855</v>
      </c>
      <c r="L20">
        <f t="shared" si="2"/>
        <v>0.047107142857142854</v>
      </c>
      <c r="M20">
        <f>($G$32*19)+$G$33</f>
        <v>-0.02810714285714286</v>
      </c>
      <c r="N20">
        <f t="shared" si="3"/>
        <v>-0.06489285714285714</v>
      </c>
    </row>
    <row r="21" spans="2:14" ht="12.75">
      <c r="B21">
        <v>0.148</v>
      </c>
      <c r="C21">
        <v>-0.2</v>
      </c>
      <c r="D21">
        <v>4.547</v>
      </c>
      <c r="E21">
        <v>1.677</v>
      </c>
      <c r="F21">
        <v>0.024</v>
      </c>
      <c r="G21">
        <v>-0.113</v>
      </c>
      <c r="H21">
        <f t="shared" si="0"/>
        <v>0.11552056094046635</v>
      </c>
      <c r="I21">
        <f>($H$32*20)+$H$33</f>
        <v>0.06059199499218609</v>
      </c>
      <c r="J21">
        <f t="shared" si="1"/>
        <v>0.05492856594828026</v>
      </c>
      <c r="K21">
        <f>($F$32*20)+$F$33</f>
        <v>-0.05242857142857142</v>
      </c>
      <c r="L21">
        <f t="shared" si="2"/>
        <v>0.07642857142857143</v>
      </c>
      <c r="M21">
        <f>($G$32*20)+$G$33</f>
        <v>-0.027428571428571427</v>
      </c>
      <c r="N21">
        <f t="shared" si="3"/>
        <v>-0.08557142857142858</v>
      </c>
    </row>
    <row r="22" spans="2:14" ht="12.75">
      <c r="B22">
        <v>0.148</v>
      </c>
      <c r="C22">
        <v>-1.449</v>
      </c>
      <c r="D22">
        <v>4.547</v>
      </c>
      <c r="E22">
        <v>1.677</v>
      </c>
      <c r="F22">
        <v>0.016</v>
      </c>
      <c r="G22">
        <v>-0.125</v>
      </c>
      <c r="H22">
        <f t="shared" si="0"/>
        <v>0.12601983970788092</v>
      </c>
      <c r="I22">
        <f>($H$32*21)+$H$33</f>
        <v>0.05699645323387273</v>
      </c>
      <c r="J22">
        <f t="shared" si="1"/>
        <v>0.06902338647400819</v>
      </c>
      <c r="K22">
        <f>($F$32*21)+$F$33</f>
        <v>-0.04874999999999999</v>
      </c>
      <c r="L22">
        <f t="shared" si="2"/>
        <v>0.06474999999999999</v>
      </c>
      <c r="M22">
        <f>($G$32*21)+$G$33</f>
        <v>-0.02675</v>
      </c>
      <c r="N22">
        <f t="shared" si="3"/>
        <v>-0.09825</v>
      </c>
    </row>
    <row r="23" spans="2:14" ht="12.75">
      <c r="B23">
        <v>0.148</v>
      </c>
      <c r="C23">
        <v>-2.201</v>
      </c>
      <c r="D23">
        <v>4.547</v>
      </c>
      <c r="E23">
        <v>1.677</v>
      </c>
      <c r="F23">
        <v>-0.001</v>
      </c>
      <c r="G23">
        <v>-0.119</v>
      </c>
      <c r="H23">
        <f t="shared" si="0"/>
        <v>0.1190042016064979</v>
      </c>
      <c r="I23">
        <f>($H$32*22)+$H$33</f>
        <v>0.05340091147555935</v>
      </c>
      <c r="J23">
        <f t="shared" si="1"/>
        <v>0.06560329013093855</v>
      </c>
      <c r="K23">
        <f>($F$32*22)+$F$33</f>
        <v>-0.04507142857142857</v>
      </c>
      <c r="L23">
        <f t="shared" si="2"/>
        <v>0.04407142857142857</v>
      </c>
      <c r="M23">
        <f>($G$32*22)+$G$33</f>
        <v>-0.026071428571428572</v>
      </c>
      <c r="N23">
        <f t="shared" si="3"/>
        <v>-0.09292857142857142</v>
      </c>
    </row>
    <row r="24" spans="2:14" ht="12.75">
      <c r="B24">
        <v>0.148</v>
      </c>
      <c r="C24">
        <v>-3.011</v>
      </c>
      <c r="D24">
        <v>4.547</v>
      </c>
      <c r="E24">
        <v>1.677</v>
      </c>
      <c r="F24">
        <v>-0.05</v>
      </c>
      <c r="G24">
        <v>-0.075</v>
      </c>
      <c r="H24">
        <f t="shared" si="0"/>
        <v>0.09013878188659974</v>
      </c>
      <c r="I24">
        <f>($H$32*23)+$H$33</f>
        <v>0.04980536971724597</v>
      </c>
      <c r="J24">
        <f t="shared" si="1"/>
        <v>0.040333412169353766</v>
      </c>
      <c r="K24">
        <f>($F$32*23)+$F$33</f>
        <v>-0.041392857142857134</v>
      </c>
      <c r="L24">
        <f t="shared" si="2"/>
        <v>-0.008607142857142869</v>
      </c>
      <c r="M24">
        <f>($G$32*23)+$G$33</f>
        <v>-0.02539285714285714</v>
      </c>
      <c r="N24">
        <f t="shared" si="3"/>
        <v>-0.04960714285714286</v>
      </c>
    </row>
    <row r="25" spans="2:14" ht="12.75">
      <c r="B25">
        <v>0.148</v>
      </c>
      <c r="C25">
        <v>-3.141</v>
      </c>
      <c r="D25">
        <v>4.547</v>
      </c>
      <c r="E25">
        <v>1.677</v>
      </c>
      <c r="F25">
        <v>-0.028</v>
      </c>
      <c r="G25">
        <v>-0.056</v>
      </c>
      <c r="H25">
        <f t="shared" si="0"/>
        <v>0.06260990336999411</v>
      </c>
      <c r="I25">
        <f>($H$32*24)+$H$33</f>
        <v>0.046209827958932595</v>
      </c>
      <c r="J25">
        <f t="shared" si="1"/>
        <v>0.016400075411061518</v>
      </c>
      <c r="K25">
        <f>($F$32*24)+$F$33</f>
        <v>-0.0377142857142857</v>
      </c>
      <c r="L25">
        <f t="shared" si="2"/>
        <v>0.0097142857142857</v>
      </c>
      <c r="M25">
        <f>($G$32*24)+$G$33</f>
        <v>-0.024714285714285713</v>
      </c>
      <c r="N25">
        <f t="shared" si="3"/>
        <v>-0.03128571428571429</v>
      </c>
    </row>
    <row r="26" spans="2:14" ht="12.75">
      <c r="B26">
        <v>0.148</v>
      </c>
      <c r="C26">
        <v>-2.468</v>
      </c>
      <c r="D26">
        <v>4.547</v>
      </c>
      <c r="E26">
        <v>1.677</v>
      </c>
      <c r="F26">
        <v>-0.012</v>
      </c>
      <c r="G26">
        <v>-0.053</v>
      </c>
      <c r="H26">
        <f t="shared" si="0"/>
        <v>0.0543415126767741</v>
      </c>
      <c r="I26">
        <f>($H$32*25)+$H$33</f>
        <v>0.04261428620061922</v>
      </c>
      <c r="J26">
        <f t="shared" si="1"/>
        <v>0.01172722647615488</v>
      </c>
      <c r="K26">
        <f>($F$32*25)+$F$33</f>
        <v>-0.03403571428571428</v>
      </c>
      <c r="L26">
        <f t="shared" si="2"/>
        <v>0.02203571428571428</v>
      </c>
      <c r="M26">
        <f>($G$32*25)+$G$33</f>
        <v>-0.024035714285714285</v>
      </c>
      <c r="N26">
        <f t="shared" si="3"/>
        <v>-0.028964285714285713</v>
      </c>
    </row>
    <row r="27" spans="2:14" ht="12.75">
      <c r="B27">
        <v>0.148</v>
      </c>
      <c r="C27">
        <v>-1.705</v>
      </c>
      <c r="D27">
        <v>4.547</v>
      </c>
      <c r="E27">
        <v>1.677</v>
      </c>
      <c r="F27">
        <v>-0.013</v>
      </c>
      <c r="G27">
        <v>-0.045</v>
      </c>
      <c r="H27">
        <f t="shared" si="0"/>
        <v>0.04684015371452147</v>
      </c>
      <c r="I27">
        <f>($H$32*26)+$H$33</f>
        <v>0.03901874444230585</v>
      </c>
      <c r="J27">
        <f t="shared" si="1"/>
        <v>0.00782140927221562</v>
      </c>
      <c r="K27">
        <f>($F$32*26)+$F$33</f>
        <v>-0.030357142857142846</v>
      </c>
      <c r="L27">
        <f t="shared" si="2"/>
        <v>0.01735714285714285</v>
      </c>
      <c r="M27">
        <f>($G$32*26)+$G$33</f>
        <v>-0.023357142857142858</v>
      </c>
      <c r="N27">
        <f t="shared" si="3"/>
        <v>-0.02164285714285714</v>
      </c>
    </row>
    <row r="28" spans="2:14" ht="12.75">
      <c r="B28">
        <v>0.148</v>
      </c>
      <c r="C28">
        <v>-2.315</v>
      </c>
      <c r="D28">
        <v>4.547</v>
      </c>
      <c r="E28">
        <v>1.677</v>
      </c>
      <c r="F28">
        <v>-0.045</v>
      </c>
      <c r="G28">
        <v>-0.042</v>
      </c>
      <c r="H28">
        <f t="shared" si="0"/>
        <v>0.06155485358604957</v>
      </c>
      <c r="I28">
        <f>($H$32*27)+$H$33</f>
        <v>0.035423202683992475</v>
      </c>
      <c r="J28">
        <f t="shared" si="1"/>
        <v>0.026131650902057095</v>
      </c>
      <c r="K28">
        <f>($F$32*27)+$F$33</f>
        <v>-0.026678571428571413</v>
      </c>
      <c r="L28">
        <f t="shared" si="2"/>
        <v>-0.018321428571428586</v>
      </c>
      <c r="M28">
        <f>($G$32*27)+$G$33</f>
        <v>-0.022678571428571426</v>
      </c>
      <c r="N28">
        <f t="shared" si="3"/>
        <v>-0.019321428571428576</v>
      </c>
    </row>
    <row r="29" spans="2:14" ht="12.75">
      <c r="B29">
        <v>0.148</v>
      </c>
      <c r="C29">
        <v>-1.349</v>
      </c>
      <c r="D29">
        <v>4.547</v>
      </c>
      <c r="E29">
        <v>1.677</v>
      </c>
      <c r="F29">
        <v>-0.023</v>
      </c>
      <c r="G29">
        <v>-0.022</v>
      </c>
      <c r="H29">
        <f t="shared" si="0"/>
        <v>0.0318276609256791</v>
      </c>
      <c r="I29">
        <f>($H$32*28)+$H$33</f>
        <v>0.0318276609256791</v>
      </c>
      <c r="J29">
        <f t="shared" si="1"/>
        <v>0</v>
      </c>
      <c r="K29">
        <f>($F$32*28)+$F$33</f>
        <v>-0.022999999999999993</v>
      </c>
      <c r="L29">
        <f t="shared" si="2"/>
        <v>0</v>
      </c>
      <c r="M29">
        <f>($G$32*28)+$G$33</f>
        <v>-0.022</v>
      </c>
      <c r="N29">
        <f t="shared" si="3"/>
        <v>0</v>
      </c>
    </row>
    <row r="31" spans="9:14" ht="12.75">
      <c r="I31" s="1" t="s">
        <v>2</v>
      </c>
      <c r="J31">
        <f>MIN(J1:J29)</f>
        <v>-0.07740369898034555</v>
      </c>
      <c r="K31" s="1" t="s">
        <v>2</v>
      </c>
      <c r="L31">
        <f>MIN(L1:L29)</f>
        <v>-0.10814285714285715</v>
      </c>
      <c r="M31" s="1" t="s">
        <v>2</v>
      </c>
      <c r="N31">
        <f>MIN(N1:N29)</f>
        <v>-0.09825</v>
      </c>
    </row>
    <row r="32" spans="5:14" ht="12.75">
      <c r="E32" t="s">
        <v>3</v>
      </c>
      <c r="F32">
        <f>(F29-F1)/28</f>
        <v>0.003678571428571429</v>
      </c>
      <c r="G32">
        <f>(G29-G1)/28</f>
        <v>0.0006785714285714287</v>
      </c>
      <c r="H32">
        <f>(H29-H1)/28</f>
        <v>-0.003595541758313375</v>
      </c>
      <c r="I32" s="1" t="s">
        <v>0</v>
      </c>
      <c r="J32">
        <f>MAX(J1:J31)</f>
        <v>0.12265193248896492</v>
      </c>
      <c r="K32" s="1" t="s">
        <v>0</v>
      </c>
      <c r="L32">
        <f>MAX(L1:L31)</f>
        <v>0.13492857142857143</v>
      </c>
      <c r="M32" s="1" t="s">
        <v>0</v>
      </c>
      <c r="N32">
        <f>MAX(N1:N31)</f>
        <v>0.1475357142857143</v>
      </c>
    </row>
    <row r="33" spans="5:14" ht="12.75">
      <c r="E33" t="s">
        <v>4</v>
      </c>
      <c r="F33">
        <f>F1</f>
        <v>-0.126</v>
      </c>
      <c r="G33">
        <f>G1</f>
        <v>-0.041</v>
      </c>
      <c r="H33">
        <f>H1</f>
        <v>0.1325028301584536</v>
      </c>
      <c r="I33" s="1" t="s">
        <v>1</v>
      </c>
      <c r="J33">
        <f>STDEV(J1:J29)</f>
        <v>0.04855191771654075</v>
      </c>
      <c r="K33" s="1" t="s">
        <v>1</v>
      </c>
      <c r="L33">
        <f>STDEV(L1:L29)</f>
        <v>0.06071927192651785</v>
      </c>
      <c r="M33" s="1" t="s">
        <v>1</v>
      </c>
      <c r="N33">
        <f>STDEV(N1:N29)</f>
        <v>0.06425545624113026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B1:N33"/>
  <sheetViews>
    <sheetView zoomScale="75" zoomScaleNormal="75" workbookViewId="0" topLeftCell="A1">
      <selection activeCell="N1" sqref="N1:N29"/>
    </sheetView>
  </sheetViews>
  <sheetFormatPr defaultColWidth="9.140625" defaultRowHeight="12.75"/>
  <sheetData>
    <row r="1" spans="2:14" ht="12.75">
      <c r="B1">
        <v>0.148</v>
      </c>
      <c r="C1">
        <v>-5.237</v>
      </c>
      <c r="D1">
        <v>4.547</v>
      </c>
      <c r="E1">
        <v>1.677</v>
      </c>
      <c r="F1">
        <v>0.009</v>
      </c>
      <c r="G1">
        <v>-0.003</v>
      </c>
      <c r="H1">
        <f aca="true" t="shared" si="0" ref="H1:H29">SQRT(G1*G1+F1*F1)</f>
        <v>0.009486832980505138</v>
      </c>
      <c r="I1">
        <f>($H$32*0)+$H$33</f>
        <v>0.009486832980505138</v>
      </c>
      <c r="J1">
        <f aca="true" t="shared" si="1" ref="J1:J29">H1-I1</f>
        <v>0</v>
      </c>
      <c r="K1">
        <f>($F$32*0)+$F$33</f>
        <v>0.009</v>
      </c>
      <c r="L1">
        <f aca="true" t="shared" si="2" ref="L1:L29">F1-K1</f>
        <v>0</v>
      </c>
      <c r="M1">
        <f>($G$32*0)+$G$33</f>
        <v>-0.003</v>
      </c>
      <c r="N1">
        <f aca="true" t="shared" si="3" ref="N1:N29">G1-M1</f>
        <v>0</v>
      </c>
    </row>
    <row r="2" spans="2:14" ht="12.75">
      <c r="B2">
        <v>0.148</v>
      </c>
      <c r="C2">
        <v>-5.301</v>
      </c>
      <c r="D2">
        <v>4.547</v>
      </c>
      <c r="E2">
        <v>1.677</v>
      </c>
      <c r="F2">
        <v>0.096</v>
      </c>
      <c r="G2">
        <v>0.014</v>
      </c>
      <c r="H2">
        <f t="shared" si="0"/>
        <v>0.09701546268507923</v>
      </c>
      <c r="I2">
        <f>($H$32*1)+$H$33</f>
        <v>0.011114898918774863</v>
      </c>
      <c r="J2">
        <f t="shared" si="1"/>
        <v>0.08590056376630437</v>
      </c>
      <c r="K2">
        <f>($F$32*1)+$F$33</f>
        <v>0.0077142857142857135</v>
      </c>
      <c r="L2">
        <f t="shared" si="2"/>
        <v>0.08828571428571429</v>
      </c>
      <c r="M2">
        <f>($G$32*1)+$G$33</f>
        <v>-0.0011785714285714286</v>
      </c>
      <c r="N2">
        <f t="shared" si="3"/>
        <v>0.015178571428571428</v>
      </c>
    </row>
    <row r="3" spans="2:14" ht="12.75">
      <c r="B3">
        <v>0.148</v>
      </c>
      <c r="C3">
        <v>-5.133</v>
      </c>
      <c r="D3">
        <v>4.547</v>
      </c>
      <c r="E3">
        <v>1.677</v>
      </c>
      <c r="F3">
        <v>0.097</v>
      </c>
      <c r="G3">
        <v>0</v>
      </c>
      <c r="H3">
        <f t="shared" si="0"/>
        <v>0.097</v>
      </c>
      <c r="I3">
        <f>($H$32*2)+$H$33</f>
        <v>0.012742964857044589</v>
      </c>
      <c r="J3">
        <f t="shared" si="1"/>
        <v>0.08425703514295542</v>
      </c>
      <c r="K3">
        <f>($F$32*2)+$F$33</f>
        <v>0.006428571428571428</v>
      </c>
      <c r="L3">
        <f t="shared" si="2"/>
        <v>0.09057142857142858</v>
      </c>
      <c r="M3">
        <f>($G$32*2)+$G$33</f>
        <v>0.0006428571428571429</v>
      </c>
      <c r="N3">
        <f t="shared" si="3"/>
        <v>-0.0006428571428571429</v>
      </c>
    </row>
    <row r="4" spans="2:14" ht="12.75">
      <c r="B4">
        <v>0.148</v>
      </c>
      <c r="C4">
        <v>-5.314</v>
      </c>
      <c r="D4">
        <v>4.547</v>
      </c>
      <c r="E4">
        <v>1.677</v>
      </c>
      <c r="F4">
        <v>-0.008</v>
      </c>
      <c r="G4">
        <v>-0.008</v>
      </c>
      <c r="H4">
        <f t="shared" si="0"/>
        <v>0.01131370849898476</v>
      </c>
      <c r="I4">
        <f>($H$32*3)+$H$33</f>
        <v>0.014371030795314314</v>
      </c>
      <c r="J4">
        <f t="shared" si="1"/>
        <v>-0.003057322296329554</v>
      </c>
      <c r="K4">
        <f>($F$32*3)+$F$33</f>
        <v>0.005142857142857143</v>
      </c>
      <c r="L4">
        <f t="shared" si="2"/>
        <v>-0.013142857142857144</v>
      </c>
      <c r="M4">
        <f>($G$32*3)+$G$33</f>
        <v>0.002464285714285715</v>
      </c>
      <c r="N4">
        <f t="shared" si="3"/>
        <v>-0.010464285714285714</v>
      </c>
    </row>
    <row r="5" spans="2:14" ht="12.75">
      <c r="B5">
        <v>0.148</v>
      </c>
      <c r="C5">
        <v>-5.3</v>
      </c>
      <c r="D5">
        <v>4.547</v>
      </c>
      <c r="E5">
        <v>1.677</v>
      </c>
      <c r="F5">
        <v>-0.127</v>
      </c>
      <c r="G5">
        <v>-0.028</v>
      </c>
      <c r="H5">
        <f t="shared" si="0"/>
        <v>0.13004999038831183</v>
      </c>
      <c r="I5">
        <f>($H$32*4)+$H$33</f>
        <v>0.01599909673358404</v>
      </c>
      <c r="J5">
        <f t="shared" si="1"/>
        <v>0.11405089365472779</v>
      </c>
      <c r="K5">
        <f>($F$32*4)+$F$33</f>
        <v>0.0038571428571428567</v>
      </c>
      <c r="L5">
        <f t="shared" si="2"/>
        <v>-0.13085714285714287</v>
      </c>
      <c r="M5">
        <f>($G$32*4)+$G$33</f>
        <v>0.004285714285714286</v>
      </c>
      <c r="N5">
        <f t="shared" si="3"/>
        <v>-0.032285714285714286</v>
      </c>
    </row>
    <row r="6" spans="2:14" ht="12.75">
      <c r="B6">
        <v>0.148</v>
      </c>
      <c r="C6">
        <v>-4.659</v>
      </c>
      <c r="D6">
        <v>4.547</v>
      </c>
      <c r="E6">
        <v>1.677</v>
      </c>
      <c r="F6">
        <v>-0.066</v>
      </c>
      <c r="G6">
        <v>-0.07</v>
      </c>
      <c r="H6">
        <f t="shared" si="0"/>
        <v>0.09620810776644555</v>
      </c>
      <c r="I6">
        <f>($H$32*5)+$H$33</f>
        <v>0.01762716267185377</v>
      </c>
      <c r="J6">
        <f t="shared" si="1"/>
        <v>0.07858094509459178</v>
      </c>
      <c r="K6">
        <f>($F$32*5)+$F$33</f>
        <v>0.002571428571428571</v>
      </c>
      <c r="L6">
        <f t="shared" si="2"/>
        <v>-0.06857142857142857</v>
      </c>
      <c r="M6">
        <f>($G$32*5)+$G$33</f>
        <v>0.006107142857142857</v>
      </c>
      <c r="N6">
        <f t="shared" si="3"/>
        <v>-0.07610714285714286</v>
      </c>
    </row>
    <row r="7" spans="2:14" ht="12.75">
      <c r="B7">
        <v>0.148</v>
      </c>
      <c r="C7">
        <v>-3.951</v>
      </c>
      <c r="D7">
        <v>4.547</v>
      </c>
      <c r="E7">
        <v>1.677</v>
      </c>
      <c r="F7">
        <v>-0.03</v>
      </c>
      <c r="G7">
        <v>-0.131</v>
      </c>
      <c r="H7">
        <f t="shared" si="0"/>
        <v>0.13439121995130487</v>
      </c>
      <c r="I7">
        <f>($H$32*6)+$H$33</f>
        <v>0.019255228610123493</v>
      </c>
      <c r="J7">
        <f t="shared" si="1"/>
        <v>0.11513599134118138</v>
      </c>
      <c r="K7">
        <f>($F$32*6)+$F$33</f>
        <v>0.0012857142857142859</v>
      </c>
      <c r="L7">
        <f t="shared" si="2"/>
        <v>-0.031285714285714285</v>
      </c>
      <c r="M7">
        <f>($G$32*6)+$G$33</f>
        <v>0.00792857142857143</v>
      </c>
      <c r="N7">
        <f t="shared" si="3"/>
        <v>-0.13892857142857143</v>
      </c>
    </row>
    <row r="8" spans="2:14" ht="12.75">
      <c r="B8">
        <v>0.148</v>
      </c>
      <c r="C8">
        <v>-5.098</v>
      </c>
      <c r="D8">
        <v>4.547</v>
      </c>
      <c r="E8">
        <v>1.677</v>
      </c>
      <c r="F8">
        <v>-0.042</v>
      </c>
      <c r="G8">
        <v>-0.159</v>
      </c>
      <c r="H8">
        <f t="shared" si="0"/>
        <v>0.16445364088398895</v>
      </c>
      <c r="I8">
        <f>($H$32*7)+$H$33</f>
        <v>0.020883294548393216</v>
      </c>
      <c r="J8">
        <f t="shared" si="1"/>
        <v>0.14357034633559573</v>
      </c>
      <c r="K8">
        <f>($F$32*7)+$F$33</f>
        <v>0</v>
      </c>
      <c r="L8">
        <f t="shared" si="2"/>
        <v>-0.042</v>
      </c>
      <c r="M8">
        <f>($G$32*7)+$G$33</f>
        <v>0.009750000000000002</v>
      </c>
      <c r="N8">
        <f t="shared" si="3"/>
        <v>-0.16875</v>
      </c>
    </row>
    <row r="9" spans="2:14" ht="12.75">
      <c r="B9">
        <v>0.148</v>
      </c>
      <c r="C9">
        <v>-4.015</v>
      </c>
      <c r="D9">
        <v>4.547</v>
      </c>
      <c r="E9">
        <v>1.677</v>
      </c>
      <c r="F9">
        <v>-0.079</v>
      </c>
      <c r="G9">
        <v>-0.12</v>
      </c>
      <c r="H9">
        <f t="shared" si="0"/>
        <v>0.14366976021418007</v>
      </c>
      <c r="I9">
        <f>($H$32*8)+$H$33</f>
        <v>0.022511360486662944</v>
      </c>
      <c r="J9">
        <f t="shared" si="1"/>
        <v>0.12115839972751713</v>
      </c>
      <c r="K9">
        <f>($F$32*8)+$F$33</f>
        <v>-0.0012857142857142859</v>
      </c>
      <c r="L9">
        <f t="shared" si="2"/>
        <v>-0.07771428571428571</v>
      </c>
      <c r="M9">
        <f>($G$32*8)+$G$33</f>
        <v>0.011571428571428573</v>
      </c>
      <c r="N9">
        <f t="shared" si="3"/>
        <v>-0.13157142857142856</v>
      </c>
    </row>
    <row r="10" spans="2:14" ht="12.75">
      <c r="B10">
        <v>0.148</v>
      </c>
      <c r="C10">
        <v>-3.595</v>
      </c>
      <c r="D10">
        <v>4.547</v>
      </c>
      <c r="E10">
        <v>1.677</v>
      </c>
      <c r="F10">
        <v>-0.089</v>
      </c>
      <c r="G10">
        <v>-0.086</v>
      </c>
      <c r="H10">
        <f t="shared" si="0"/>
        <v>0.1237618681177688</v>
      </c>
      <c r="I10">
        <f>($H$32*9)+$H$33</f>
        <v>0.02413942642493267</v>
      </c>
      <c r="J10">
        <f t="shared" si="1"/>
        <v>0.09962244169283613</v>
      </c>
      <c r="K10">
        <f>($F$32*9)+$F$33</f>
        <v>-0.0025714285714285717</v>
      </c>
      <c r="L10">
        <f t="shared" si="2"/>
        <v>-0.08642857142857142</v>
      </c>
      <c r="M10">
        <f>($G$32*9)+$G$33</f>
        <v>0.013392857142857144</v>
      </c>
      <c r="N10">
        <f t="shared" si="3"/>
        <v>-0.09939285714285714</v>
      </c>
    </row>
    <row r="11" spans="2:14" ht="12.75">
      <c r="B11">
        <v>0.148</v>
      </c>
      <c r="C11">
        <v>-3.514</v>
      </c>
      <c r="D11">
        <v>4.547</v>
      </c>
      <c r="E11">
        <v>1.677</v>
      </c>
      <c r="F11">
        <v>-0.038</v>
      </c>
      <c r="G11">
        <v>-0.116</v>
      </c>
      <c r="H11">
        <f t="shared" si="0"/>
        <v>0.12206555615733702</v>
      </c>
      <c r="I11">
        <f>($H$32*10)+$H$33</f>
        <v>0.025767492363202395</v>
      </c>
      <c r="J11">
        <f t="shared" si="1"/>
        <v>0.09629806379413464</v>
      </c>
      <c r="K11">
        <f>($F$32*10)+$F$33</f>
        <v>-0.0038571428571428576</v>
      </c>
      <c r="L11">
        <f t="shared" si="2"/>
        <v>-0.03414285714285714</v>
      </c>
      <c r="M11">
        <f>($G$32*10)+$G$33</f>
        <v>0.015214285714285715</v>
      </c>
      <c r="N11">
        <f t="shared" si="3"/>
        <v>-0.13121428571428573</v>
      </c>
    </row>
    <row r="12" spans="2:14" ht="12.75">
      <c r="B12">
        <v>0.148</v>
      </c>
      <c r="C12">
        <v>-3.353</v>
      </c>
      <c r="D12">
        <v>4.547</v>
      </c>
      <c r="E12">
        <v>1.677</v>
      </c>
      <c r="F12">
        <v>0.021</v>
      </c>
      <c r="G12">
        <v>-0.119</v>
      </c>
      <c r="H12">
        <f t="shared" si="0"/>
        <v>0.12083873551142447</v>
      </c>
      <c r="I12">
        <f>($H$32*11)+$H$33</f>
        <v>0.02739555830147212</v>
      </c>
      <c r="J12">
        <f t="shared" si="1"/>
        <v>0.09344317720995235</v>
      </c>
      <c r="K12">
        <f>($F$32*11)+$F$33</f>
        <v>-0.0051428571428571435</v>
      </c>
      <c r="L12">
        <f t="shared" si="2"/>
        <v>0.026142857142857145</v>
      </c>
      <c r="M12">
        <f>($G$32*11)+$G$33</f>
        <v>0.017035714285714286</v>
      </c>
      <c r="N12">
        <f t="shared" si="3"/>
        <v>-0.1360357142857143</v>
      </c>
    </row>
    <row r="13" spans="2:14" ht="12.75">
      <c r="B13">
        <v>0.148</v>
      </c>
      <c r="C13">
        <v>-4.11</v>
      </c>
      <c r="D13">
        <v>4.547</v>
      </c>
      <c r="E13">
        <v>1.677</v>
      </c>
      <c r="F13">
        <v>-0.015</v>
      </c>
      <c r="G13">
        <v>-0.075</v>
      </c>
      <c r="H13">
        <f t="shared" si="0"/>
        <v>0.07648529270389177</v>
      </c>
      <c r="I13">
        <f>($H$32*12)+$H$33</f>
        <v>0.02902362423974185</v>
      </c>
      <c r="J13">
        <f t="shared" si="1"/>
        <v>0.047461668464149925</v>
      </c>
      <c r="K13">
        <f>($F$32*12)+$F$33</f>
        <v>-0.006428571428571428</v>
      </c>
      <c r="L13">
        <f t="shared" si="2"/>
        <v>-0.008571428571428572</v>
      </c>
      <c r="M13">
        <f>($G$32*12)+$G$33</f>
        <v>0.01885714285714286</v>
      </c>
      <c r="N13">
        <f t="shared" si="3"/>
        <v>-0.09385714285714286</v>
      </c>
    </row>
    <row r="14" spans="2:14" ht="12.75">
      <c r="B14">
        <v>0.148</v>
      </c>
      <c r="C14">
        <v>-2.978</v>
      </c>
      <c r="D14">
        <v>4.547</v>
      </c>
      <c r="E14">
        <v>1.677</v>
      </c>
      <c r="F14">
        <v>-0.002</v>
      </c>
      <c r="G14">
        <v>0.004</v>
      </c>
      <c r="H14">
        <f t="shared" si="0"/>
        <v>0.004472135954999579</v>
      </c>
      <c r="I14">
        <f>($H$32*13)+$H$33</f>
        <v>0.030651690178011573</v>
      </c>
      <c r="J14">
        <f t="shared" si="1"/>
        <v>-0.026179554223011995</v>
      </c>
      <c r="K14">
        <f>($F$32*13)+$F$33</f>
        <v>-0.0077142857142857135</v>
      </c>
      <c r="L14">
        <f t="shared" si="2"/>
        <v>0.005714285714285713</v>
      </c>
      <c r="M14">
        <f>($G$32*13)+$G$33</f>
        <v>0.02067857142857143</v>
      </c>
      <c r="N14">
        <f t="shared" si="3"/>
        <v>-0.01667857142857143</v>
      </c>
    </row>
    <row r="15" spans="2:14" ht="12.75">
      <c r="B15">
        <v>0.148</v>
      </c>
      <c r="C15">
        <v>-3.784</v>
      </c>
      <c r="D15">
        <v>4.547</v>
      </c>
      <c r="E15">
        <v>1.677</v>
      </c>
      <c r="F15">
        <v>0.013</v>
      </c>
      <c r="G15">
        <v>-0.02</v>
      </c>
      <c r="H15">
        <f t="shared" si="0"/>
        <v>0.023853720883753128</v>
      </c>
      <c r="I15">
        <f>($H$32*14)+$H$33</f>
        <v>0.0322797561162813</v>
      </c>
      <c r="J15">
        <f t="shared" si="1"/>
        <v>-0.008426035232528169</v>
      </c>
      <c r="K15">
        <f>($F$32*14)+$F$33</f>
        <v>-0.009</v>
      </c>
      <c r="L15">
        <f t="shared" si="2"/>
        <v>0.022</v>
      </c>
      <c r="M15">
        <f>($G$32*14)+$G$33</f>
        <v>0.022500000000000003</v>
      </c>
      <c r="N15">
        <f t="shared" si="3"/>
        <v>-0.0425</v>
      </c>
    </row>
    <row r="16" spans="2:14" ht="12.75">
      <c r="B16">
        <v>0.148</v>
      </c>
      <c r="C16">
        <v>-2.378</v>
      </c>
      <c r="D16">
        <v>4.547</v>
      </c>
      <c r="E16">
        <v>1.677</v>
      </c>
      <c r="F16">
        <v>0.046</v>
      </c>
      <c r="G16">
        <v>-0.147</v>
      </c>
      <c r="H16">
        <f t="shared" si="0"/>
        <v>0.1540292180074936</v>
      </c>
      <c r="I16">
        <f>($H$32*15)+$H$33</f>
        <v>0.03390782205455102</v>
      </c>
      <c r="J16">
        <f t="shared" si="1"/>
        <v>0.12012139595294259</v>
      </c>
      <c r="K16">
        <f>($F$32*15)+$F$33</f>
        <v>-0.010285714285714285</v>
      </c>
      <c r="L16">
        <f t="shared" si="2"/>
        <v>0.056285714285714286</v>
      </c>
      <c r="M16">
        <f>($G$32*15)+$G$33</f>
        <v>0.024321428571428574</v>
      </c>
      <c r="N16">
        <f t="shared" si="3"/>
        <v>-0.17132142857142857</v>
      </c>
    </row>
    <row r="17" spans="2:14" ht="12.75">
      <c r="B17">
        <v>0.148</v>
      </c>
      <c r="C17">
        <v>-1.174</v>
      </c>
      <c r="D17">
        <v>4.547</v>
      </c>
      <c r="E17">
        <v>1.677</v>
      </c>
      <c r="F17">
        <v>0.025</v>
      </c>
      <c r="G17">
        <v>-0.178</v>
      </c>
      <c r="H17">
        <f t="shared" si="0"/>
        <v>0.1797470444819608</v>
      </c>
      <c r="I17">
        <f>($H$32*16)+$H$33</f>
        <v>0.03553588799282075</v>
      </c>
      <c r="J17">
        <f t="shared" si="1"/>
        <v>0.14421115648914004</v>
      </c>
      <c r="K17">
        <f>($F$32*16)+$F$33</f>
        <v>-0.011571428571428571</v>
      </c>
      <c r="L17">
        <f t="shared" si="2"/>
        <v>0.036571428571428574</v>
      </c>
      <c r="M17">
        <f>($G$32*16)+$G$33</f>
        <v>0.026142857142857145</v>
      </c>
      <c r="N17">
        <f t="shared" si="3"/>
        <v>-0.20414285714285713</v>
      </c>
    </row>
    <row r="18" spans="2:14" ht="12.75">
      <c r="B18">
        <v>0.148</v>
      </c>
      <c r="C18">
        <v>-1.7</v>
      </c>
      <c r="D18">
        <v>4.547</v>
      </c>
      <c r="E18">
        <v>1.677</v>
      </c>
      <c r="F18">
        <v>0.01</v>
      </c>
      <c r="G18">
        <v>-0.126</v>
      </c>
      <c r="H18">
        <f t="shared" si="0"/>
        <v>0.12639620247459968</v>
      </c>
      <c r="I18">
        <f>($H$32*17)+$H$33</f>
        <v>0.037163953931090475</v>
      </c>
      <c r="J18">
        <f t="shared" si="1"/>
        <v>0.0892322485435092</v>
      </c>
      <c r="K18">
        <f>($F$32*17)+$F$33</f>
        <v>-0.012857142857142857</v>
      </c>
      <c r="L18">
        <f t="shared" si="2"/>
        <v>0.022857142857142857</v>
      </c>
      <c r="M18">
        <f>($G$32*17)+$G$33</f>
        <v>0.027964285714285716</v>
      </c>
      <c r="N18">
        <f t="shared" si="3"/>
        <v>-0.15396428571428572</v>
      </c>
    </row>
    <row r="19" spans="2:14" ht="12.75">
      <c r="B19">
        <v>0.148</v>
      </c>
      <c r="C19">
        <v>-3.804</v>
      </c>
      <c r="D19">
        <v>4.547</v>
      </c>
      <c r="E19">
        <v>1.677</v>
      </c>
      <c r="F19">
        <v>-0.001</v>
      </c>
      <c r="G19">
        <v>0.022</v>
      </c>
      <c r="H19">
        <f t="shared" si="0"/>
        <v>0.02202271554554524</v>
      </c>
      <c r="I19">
        <f>($H$32*18)+$H$33</f>
        <v>0.0387920198693602</v>
      </c>
      <c r="J19">
        <f t="shared" si="1"/>
        <v>-0.01676930432381496</v>
      </c>
      <c r="K19">
        <f>($F$32*18)+$F$33</f>
        <v>-0.014142857142857143</v>
      </c>
      <c r="L19">
        <f t="shared" si="2"/>
        <v>0.013142857142857144</v>
      </c>
      <c r="M19">
        <f>($G$32*18)+$G$33</f>
        <v>0.029785714285714287</v>
      </c>
      <c r="N19">
        <f t="shared" si="3"/>
        <v>-0.007785714285714288</v>
      </c>
    </row>
    <row r="20" spans="2:14" ht="12.75">
      <c r="B20">
        <v>0.148</v>
      </c>
      <c r="C20">
        <v>-2.608</v>
      </c>
      <c r="D20">
        <v>4.547</v>
      </c>
      <c r="E20">
        <v>1.677</v>
      </c>
      <c r="F20">
        <v>-0.034</v>
      </c>
      <c r="G20">
        <v>0.018</v>
      </c>
      <c r="H20">
        <f t="shared" si="0"/>
        <v>0.03847076812334269</v>
      </c>
      <c r="I20">
        <f>($H$32*19)+$H$33</f>
        <v>0.04042008580762993</v>
      </c>
      <c r="J20">
        <f t="shared" si="1"/>
        <v>-0.001949317684287237</v>
      </c>
      <c r="K20">
        <f>($F$32*19)+$F$33</f>
        <v>-0.015428571428571429</v>
      </c>
      <c r="L20">
        <f t="shared" si="2"/>
        <v>-0.018571428571428572</v>
      </c>
      <c r="M20">
        <f>($G$32*19)+$G$33</f>
        <v>0.031607142857142854</v>
      </c>
      <c r="N20">
        <f t="shared" si="3"/>
        <v>-0.013607142857142856</v>
      </c>
    </row>
    <row r="21" spans="2:14" ht="12.75">
      <c r="B21">
        <v>0.148</v>
      </c>
      <c r="C21">
        <v>-2.817</v>
      </c>
      <c r="D21">
        <v>4.547</v>
      </c>
      <c r="E21">
        <v>1.677</v>
      </c>
      <c r="F21">
        <v>-0.041</v>
      </c>
      <c r="G21">
        <v>-0.023</v>
      </c>
      <c r="H21">
        <f t="shared" si="0"/>
        <v>0.047010637094172636</v>
      </c>
      <c r="I21">
        <f>($H$32*20)+$H$33</f>
        <v>0.04204815174589965</v>
      </c>
      <c r="J21">
        <f t="shared" si="1"/>
        <v>0.0049624853482729825</v>
      </c>
      <c r="K21">
        <f>($F$32*20)+$F$33</f>
        <v>-0.016714285714285716</v>
      </c>
      <c r="L21">
        <f t="shared" si="2"/>
        <v>-0.024285714285714285</v>
      </c>
      <c r="M21">
        <f>($G$32*20)+$G$33</f>
        <v>0.033428571428571426</v>
      </c>
      <c r="N21">
        <f t="shared" si="3"/>
        <v>-0.056428571428571425</v>
      </c>
    </row>
    <row r="22" spans="2:14" ht="12.75">
      <c r="B22">
        <v>0.148</v>
      </c>
      <c r="C22">
        <v>-3.377</v>
      </c>
      <c r="D22">
        <v>4.547</v>
      </c>
      <c r="E22">
        <v>1.677</v>
      </c>
      <c r="F22">
        <v>-0.052</v>
      </c>
      <c r="G22">
        <v>-0.038</v>
      </c>
      <c r="H22">
        <f t="shared" si="0"/>
        <v>0.06440496875241847</v>
      </c>
      <c r="I22">
        <f>($H$32*21)+$H$33</f>
        <v>0.04367621768416938</v>
      </c>
      <c r="J22">
        <f t="shared" si="1"/>
        <v>0.02072875106824909</v>
      </c>
      <c r="K22">
        <f>($F$32*21)+$F$33</f>
        <v>-0.018000000000000002</v>
      </c>
      <c r="L22">
        <f t="shared" si="2"/>
        <v>-0.033999999999999996</v>
      </c>
      <c r="M22">
        <f>($G$32*21)+$G$33</f>
        <v>0.03525</v>
      </c>
      <c r="N22">
        <f t="shared" si="3"/>
        <v>-0.07325</v>
      </c>
    </row>
    <row r="23" spans="2:14" ht="12.75">
      <c r="B23">
        <v>0.148</v>
      </c>
      <c r="C23">
        <v>-2.863</v>
      </c>
      <c r="D23">
        <v>4.547</v>
      </c>
      <c r="E23">
        <v>1.677</v>
      </c>
      <c r="F23">
        <v>-0.07</v>
      </c>
      <c r="G23">
        <v>-0.015</v>
      </c>
      <c r="H23">
        <f t="shared" si="0"/>
        <v>0.07158910531638177</v>
      </c>
      <c r="I23">
        <f>($H$32*22)+$H$33</f>
        <v>0.0453042836224391</v>
      </c>
      <c r="J23">
        <f t="shared" si="1"/>
        <v>0.026284821693942667</v>
      </c>
      <c r="K23">
        <f>($F$32*22)+$F$33</f>
        <v>-0.019285714285714288</v>
      </c>
      <c r="L23">
        <f t="shared" si="2"/>
        <v>-0.05071428571428572</v>
      </c>
      <c r="M23">
        <f>($G$32*22)+$G$33</f>
        <v>0.03707142857142857</v>
      </c>
      <c r="N23">
        <f t="shared" si="3"/>
        <v>-0.05207142857142857</v>
      </c>
    </row>
    <row r="24" spans="2:14" ht="12.75">
      <c r="B24">
        <v>0.148</v>
      </c>
      <c r="C24">
        <v>-4.015</v>
      </c>
      <c r="D24">
        <v>4.547</v>
      </c>
      <c r="E24">
        <v>1.677</v>
      </c>
      <c r="F24">
        <v>-0.066</v>
      </c>
      <c r="G24">
        <v>-0.002</v>
      </c>
      <c r="H24">
        <f t="shared" si="0"/>
        <v>0.06603029607687672</v>
      </c>
      <c r="I24">
        <f>($H$32*23)+$H$33</f>
        <v>0.046932349560708825</v>
      </c>
      <c r="J24">
        <f t="shared" si="1"/>
        <v>0.01909794651616789</v>
      </c>
      <c r="K24">
        <f>($F$32*23)+$F$33</f>
        <v>-0.020571428571428574</v>
      </c>
      <c r="L24">
        <f t="shared" si="2"/>
        <v>-0.04542857142857143</v>
      </c>
      <c r="M24">
        <f>($G$32*23)+$G$33</f>
        <v>0.03889285714285714</v>
      </c>
      <c r="N24">
        <f t="shared" si="3"/>
        <v>-0.04089285714285714</v>
      </c>
    </row>
    <row r="25" spans="2:14" ht="12.75">
      <c r="B25">
        <v>0.148</v>
      </c>
      <c r="C25">
        <v>-3.696</v>
      </c>
      <c r="D25">
        <v>4.547</v>
      </c>
      <c r="E25">
        <v>1.677</v>
      </c>
      <c r="F25">
        <v>-0.051</v>
      </c>
      <c r="G25">
        <v>-0.129</v>
      </c>
      <c r="H25">
        <f t="shared" si="0"/>
        <v>0.1387155362603627</v>
      </c>
      <c r="I25">
        <f>($H$32*24)+$H$33</f>
        <v>0.048560415498978556</v>
      </c>
      <c r="J25">
        <f t="shared" si="1"/>
        <v>0.09015512076138416</v>
      </c>
      <c r="K25">
        <f>($F$32*24)+$F$33</f>
        <v>-0.021857142857142853</v>
      </c>
      <c r="L25">
        <f t="shared" si="2"/>
        <v>-0.029142857142857144</v>
      </c>
      <c r="M25">
        <f>($G$32*24)+$G$33</f>
        <v>0.04071428571428572</v>
      </c>
      <c r="N25">
        <f t="shared" si="3"/>
        <v>-0.1697142857142857</v>
      </c>
    </row>
    <row r="26" spans="2:14" ht="12.75">
      <c r="B26">
        <v>0.148</v>
      </c>
      <c r="C26">
        <v>-4.128</v>
      </c>
      <c r="D26">
        <v>4.547</v>
      </c>
      <c r="E26">
        <v>1.677</v>
      </c>
      <c r="F26">
        <v>-0.073</v>
      </c>
      <c r="G26">
        <v>-0.19</v>
      </c>
      <c r="H26">
        <f t="shared" si="0"/>
        <v>0.20354115063052974</v>
      </c>
      <c r="I26">
        <f>($H$32*25)+$H$33</f>
        <v>0.05018848143724828</v>
      </c>
      <c r="J26">
        <f t="shared" si="1"/>
        <v>0.15335266919328147</v>
      </c>
      <c r="K26">
        <f>($F$32*25)+$F$33</f>
        <v>-0.02314285714285714</v>
      </c>
      <c r="L26">
        <f t="shared" si="2"/>
        <v>-0.04985714285714286</v>
      </c>
      <c r="M26">
        <f>($G$32*25)+$G$33</f>
        <v>0.04253571428571429</v>
      </c>
      <c r="N26">
        <f t="shared" si="3"/>
        <v>-0.2325357142857143</v>
      </c>
    </row>
    <row r="27" spans="2:14" ht="12.75">
      <c r="B27">
        <v>0.148</v>
      </c>
      <c r="C27">
        <v>-0.826</v>
      </c>
      <c r="D27">
        <v>4.547</v>
      </c>
      <c r="E27">
        <v>1.677</v>
      </c>
      <c r="F27">
        <v>-0.059</v>
      </c>
      <c r="G27">
        <v>-0.183</v>
      </c>
      <c r="H27">
        <f t="shared" si="0"/>
        <v>0.19227584351654786</v>
      </c>
      <c r="I27">
        <f>($H$32*26)+$H$33</f>
        <v>0.051816547375518</v>
      </c>
      <c r="J27">
        <f t="shared" si="1"/>
        <v>0.14045929614102987</v>
      </c>
      <c r="K27">
        <f>($F$32*26)+$F$33</f>
        <v>-0.024428571428571424</v>
      </c>
      <c r="L27">
        <f t="shared" si="2"/>
        <v>-0.03457142857142857</v>
      </c>
      <c r="M27">
        <f>($G$32*26)+$G$33</f>
        <v>0.04435714285714286</v>
      </c>
      <c r="N27">
        <f t="shared" si="3"/>
        <v>-0.22735714285714287</v>
      </c>
    </row>
    <row r="28" spans="2:14" ht="12.75">
      <c r="B28">
        <v>0.148</v>
      </c>
      <c r="C28">
        <v>-2.163</v>
      </c>
      <c r="D28">
        <v>4.547</v>
      </c>
      <c r="E28">
        <v>1.677</v>
      </c>
      <c r="F28">
        <v>-0.054</v>
      </c>
      <c r="G28">
        <v>-0.043</v>
      </c>
      <c r="H28">
        <f t="shared" si="0"/>
        <v>0.06902897942168926</v>
      </c>
      <c r="I28">
        <f>($H$32*27)+$H$33</f>
        <v>0.053444613313787734</v>
      </c>
      <c r="J28">
        <f t="shared" si="1"/>
        <v>0.015584366107901523</v>
      </c>
      <c r="K28">
        <f>($F$32*27)+$F$33</f>
        <v>-0.02571428571428571</v>
      </c>
      <c r="L28">
        <f t="shared" si="2"/>
        <v>-0.02828571428571429</v>
      </c>
      <c r="M28">
        <f>($G$32*27)+$G$33</f>
        <v>0.04617857142857143</v>
      </c>
      <c r="N28">
        <f t="shared" si="3"/>
        <v>-0.08917857142857143</v>
      </c>
    </row>
    <row r="29" spans="2:14" ht="12.75">
      <c r="B29">
        <v>0.148</v>
      </c>
      <c r="C29">
        <v>-3.33</v>
      </c>
      <c r="D29">
        <v>4.547</v>
      </c>
      <c r="E29">
        <v>1.677</v>
      </c>
      <c r="F29">
        <v>-0.027</v>
      </c>
      <c r="G29">
        <v>0.048</v>
      </c>
      <c r="H29">
        <f t="shared" si="0"/>
        <v>0.05507267925205746</v>
      </c>
      <c r="I29">
        <f>($H$32*28)+$H$33</f>
        <v>0.05507267925205746</v>
      </c>
      <c r="J29">
        <f t="shared" si="1"/>
        <v>0</v>
      </c>
      <c r="K29">
        <f>($F$32*28)+$F$33</f>
        <v>-0.026999999999999996</v>
      </c>
      <c r="L29">
        <f t="shared" si="2"/>
        <v>0</v>
      </c>
      <c r="M29">
        <f>($G$32*28)+$G$33</f>
        <v>0.048</v>
      </c>
      <c r="N29">
        <f t="shared" si="3"/>
        <v>0</v>
      </c>
    </row>
    <row r="31" spans="9:14" ht="12.75">
      <c r="I31" s="1" t="s">
        <v>2</v>
      </c>
      <c r="J31">
        <f>MIN(J1:J29)</f>
        <v>-0.026179554223011995</v>
      </c>
      <c r="K31" s="1" t="s">
        <v>2</v>
      </c>
      <c r="L31">
        <f>MIN(L1:L29)</f>
        <v>-0.13085714285714287</v>
      </c>
      <c r="M31" s="1" t="s">
        <v>2</v>
      </c>
      <c r="N31">
        <f>MIN(N1:N29)</f>
        <v>-0.2325357142857143</v>
      </c>
    </row>
    <row r="32" spans="5:14" ht="12.75">
      <c r="E32" t="s">
        <v>3</v>
      </c>
      <c r="F32">
        <f>(F29-F1)/28</f>
        <v>-0.0012857142857142856</v>
      </c>
      <c r="G32">
        <f>(G29-G1)/28</f>
        <v>0.0018214285714285715</v>
      </c>
      <c r="H32">
        <f>(H29-H1)/28</f>
        <v>0.0016280659382697257</v>
      </c>
      <c r="I32" s="1" t="s">
        <v>0</v>
      </c>
      <c r="J32">
        <f>MAX(J1:J31)</f>
        <v>0.15335266919328147</v>
      </c>
      <c r="K32" s="1" t="s">
        <v>0</v>
      </c>
      <c r="L32">
        <f>MAX(L1:L31)</f>
        <v>0.09057142857142858</v>
      </c>
      <c r="M32" s="1" t="s">
        <v>0</v>
      </c>
      <c r="N32">
        <f>MAX(N1:N31)</f>
        <v>0.015178571428571428</v>
      </c>
    </row>
    <row r="33" spans="5:14" ht="12.75">
      <c r="E33" t="s">
        <v>4</v>
      </c>
      <c r="F33">
        <f>F1</f>
        <v>0.009</v>
      </c>
      <c r="G33">
        <f>G1</f>
        <v>-0.003</v>
      </c>
      <c r="H33">
        <f>H1</f>
        <v>0.009486832980505138</v>
      </c>
      <c r="I33" s="1" t="s">
        <v>1</v>
      </c>
      <c r="J33">
        <f>STDEV(J1:J29)</f>
        <v>0.05734769469900821</v>
      </c>
      <c r="K33" s="1" t="s">
        <v>1</v>
      </c>
      <c r="L33">
        <f>STDEV(L1:L29)</f>
        <v>0.04894810835724184</v>
      </c>
      <c r="M33" s="1" t="s">
        <v>1</v>
      </c>
      <c r="N33">
        <f>STDEV(N1:N29)</f>
        <v>0.0741610533033236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B1:N33"/>
  <sheetViews>
    <sheetView zoomScale="75" zoomScaleNormal="75" workbookViewId="0" topLeftCell="A1">
      <selection activeCell="N1" sqref="N1:N29"/>
    </sheetView>
  </sheetViews>
  <sheetFormatPr defaultColWidth="9.140625" defaultRowHeight="12.75"/>
  <sheetData>
    <row r="1" spans="2:14" ht="12.75">
      <c r="B1">
        <v>0.148</v>
      </c>
      <c r="C1">
        <v>-5.096</v>
      </c>
      <c r="D1">
        <v>4.547</v>
      </c>
      <c r="E1">
        <v>1.677</v>
      </c>
      <c r="F1">
        <v>-0.118</v>
      </c>
      <c r="G1">
        <v>-0.096</v>
      </c>
      <c r="H1">
        <f aca="true" t="shared" si="0" ref="H1:H29">SQRT(G1*G1+F1*F1)</f>
        <v>0.15211837495845135</v>
      </c>
      <c r="I1">
        <f>($H$32*0)+$H$33</f>
        <v>0.15211837495845135</v>
      </c>
      <c r="J1">
        <f aca="true" t="shared" si="1" ref="J1:J29">H1-I1</f>
        <v>0</v>
      </c>
      <c r="K1">
        <f>($F$32*0)+$F$33</f>
        <v>-0.118</v>
      </c>
      <c r="L1">
        <f aca="true" t="shared" si="2" ref="L1:L29">F1-K1</f>
        <v>0</v>
      </c>
      <c r="M1">
        <f>($G$32*0)+$G$33</f>
        <v>-0.096</v>
      </c>
      <c r="N1">
        <f aca="true" t="shared" si="3" ref="N1:N29">G1-M1</f>
        <v>0</v>
      </c>
    </row>
    <row r="2" spans="2:14" ht="12.75">
      <c r="B2">
        <v>0.148</v>
      </c>
      <c r="C2">
        <v>-5.489</v>
      </c>
      <c r="D2">
        <v>4.547</v>
      </c>
      <c r="E2">
        <v>1.677</v>
      </c>
      <c r="F2">
        <v>-0.144</v>
      </c>
      <c r="G2">
        <v>-0.119</v>
      </c>
      <c r="H2">
        <f t="shared" si="0"/>
        <v>0.18680738743422326</v>
      </c>
      <c r="I2">
        <f>($H$32*1)+$H$33</f>
        <v>0.1484616211041004</v>
      </c>
      <c r="J2">
        <f t="shared" si="1"/>
        <v>0.03834576633012285</v>
      </c>
      <c r="K2">
        <f>($F$32*1)+$F$33</f>
        <v>-0.11424999999999999</v>
      </c>
      <c r="L2">
        <f t="shared" si="2"/>
        <v>-0.02975</v>
      </c>
      <c r="M2">
        <f>($G$32*1)+$G$33</f>
        <v>-0.09085714285714286</v>
      </c>
      <c r="N2">
        <f t="shared" si="3"/>
        <v>-0.028142857142857136</v>
      </c>
    </row>
    <row r="3" spans="2:14" ht="12.75">
      <c r="B3">
        <v>0.148</v>
      </c>
      <c r="C3">
        <v>-5.26</v>
      </c>
      <c r="D3">
        <v>4.547</v>
      </c>
      <c r="E3">
        <v>1.677</v>
      </c>
      <c r="F3">
        <v>-0.183</v>
      </c>
      <c r="G3">
        <v>-0.106</v>
      </c>
      <c r="H3">
        <f t="shared" si="0"/>
        <v>0.211482859825566</v>
      </c>
      <c r="I3">
        <f>($H$32*2)+$H$33</f>
        <v>0.1448048672497495</v>
      </c>
      <c r="J3">
        <f t="shared" si="1"/>
        <v>0.0666779925758165</v>
      </c>
      <c r="K3">
        <f>($F$32*2)+$F$33</f>
        <v>-0.11049999999999999</v>
      </c>
      <c r="L3">
        <f t="shared" si="2"/>
        <v>-0.07250000000000001</v>
      </c>
      <c r="M3">
        <f>($G$32*2)+$G$33</f>
        <v>-0.08571428571428572</v>
      </c>
      <c r="N3">
        <f t="shared" si="3"/>
        <v>-0.020285714285714282</v>
      </c>
    </row>
    <row r="4" spans="2:14" ht="12.75">
      <c r="B4">
        <v>0.148</v>
      </c>
      <c r="C4">
        <v>-5.981</v>
      </c>
      <c r="D4">
        <v>4.547</v>
      </c>
      <c r="E4">
        <v>1.677</v>
      </c>
      <c r="F4">
        <v>-0.219</v>
      </c>
      <c r="G4">
        <v>-0.1</v>
      </c>
      <c r="H4">
        <f t="shared" si="0"/>
        <v>0.24075090861718465</v>
      </c>
      <c r="I4">
        <f>($H$32*3)+$H$33</f>
        <v>0.14114811339539857</v>
      </c>
      <c r="J4">
        <f t="shared" si="1"/>
        <v>0.09960279522178608</v>
      </c>
      <c r="K4">
        <f>($F$32*3)+$F$33</f>
        <v>-0.10675</v>
      </c>
      <c r="L4">
        <f t="shared" si="2"/>
        <v>-0.11225</v>
      </c>
      <c r="M4">
        <f>($G$32*3)+$G$33</f>
        <v>-0.08057142857142857</v>
      </c>
      <c r="N4">
        <f t="shared" si="3"/>
        <v>-0.019428571428571434</v>
      </c>
    </row>
    <row r="5" spans="2:14" ht="12.75">
      <c r="B5">
        <v>0.148</v>
      </c>
      <c r="C5">
        <v>-5.7</v>
      </c>
      <c r="D5">
        <v>4.547</v>
      </c>
      <c r="E5">
        <v>1.677</v>
      </c>
      <c r="F5">
        <v>-0.224</v>
      </c>
      <c r="G5">
        <v>-0.081</v>
      </c>
      <c r="H5">
        <f t="shared" si="0"/>
        <v>0.23819529802244208</v>
      </c>
      <c r="I5">
        <f>($H$32*4)+$H$33</f>
        <v>0.13749135954104763</v>
      </c>
      <c r="J5">
        <f t="shared" si="1"/>
        <v>0.10070393848139444</v>
      </c>
      <c r="K5">
        <f>($F$32*4)+$F$33</f>
        <v>-0.103</v>
      </c>
      <c r="L5">
        <f t="shared" si="2"/>
        <v>-0.12100000000000001</v>
      </c>
      <c r="M5">
        <f>($G$32*4)+$G$33</f>
        <v>-0.07542857142857143</v>
      </c>
      <c r="N5">
        <f t="shared" si="3"/>
        <v>-0.005571428571428574</v>
      </c>
    </row>
    <row r="6" spans="2:14" ht="12.75">
      <c r="B6">
        <v>0.148</v>
      </c>
      <c r="C6">
        <v>-5.612</v>
      </c>
      <c r="D6">
        <v>4.547</v>
      </c>
      <c r="E6">
        <v>1.677</v>
      </c>
      <c r="F6">
        <v>-0.232</v>
      </c>
      <c r="G6">
        <v>-0.076</v>
      </c>
      <c r="H6">
        <f t="shared" si="0"/>
        <v>0.24413111231467405</v>
      </c>
      <c r="I6">
        <f>($H$32*5)+$H$33</f>
        <v>0.13383460568669672</v>
      </c>
      <c r="J6">
        <f t="shared" si="1"/>
        <v>0.11029650662797733</v>
      </c>
      <c r="K6">
        <f>($F$32*5)+$F$33</f>
        <v>-0.09924999999999999</v>
      </c>
      <c r="L6">
        <f t="shared" si="2"/>
        <v>-0.13275000000000003</v>
      </c>
      <c r="M6">
        <f>($G$32*5)+$G$33</f>
        <v>-0.07028571428571428</v>
      </c>
      <c r="N6">
        <f t="shared" si="3"/>
        <v>-0.005714285714285713</v>
      </c>
    </row>
    <row r="7" spans="2:14" ht="12.75">
      <c r="B7">
        <v>0.148</v>
      </c>
      <c r="C7">
        <v>-5.48</v>
      </c>
      <c r="D7">
        <v>4.547</v>
      </c>
      <c r="E7">
        <v>1.677</v>
      </c>
      <c r="F7">
        <v>-0.21</v>
      </c>
      <c r="G7">
        <v>-0.049</v>
      </c>
      <c r="H7">
        <f t="shared" si="0"/>
        <v>0.21564090521049106</v>
      </c>
      <c r="I7">
        <f>($H$32*6)+$H$33</f>
        <v>0.1301778518323458</v>
      </c>
      <c r="J7">
        <f t="shared" si="1"/>
        <v>0.08546305337814528</v>
      </c>
      <c r="K7">
        <f>($F$32*6)+$F$33</f>
        <v>-0.0955</v>
      </c>
      <c r="L7">
        <f t="shared" si="2"/>
        <v>-0.11449999999999999</v>
      </c>
      <c r="M7">
        <f>($G$32*6)+$G$33</f>
        <v>-0.06514285714285714</v>
      </c>
      <c r="N7">
        <f t="shared" si="3"/>
        <v>0.01614285714285714</v>
      </c>
    </row>
    <row r="8" spans="2:14" ht="12.75">
      <c r="B8">
        <v>0.148</v>
      </c>
      <c r="C8">
        <v>-5.55</v>
      </c>
      <c r="D8">
        <v>4.547</v>
      </c>
      <c r="E8">
        <v>1.677</v>
      </c>
      <c r="F8">
        <v>-0.215</v>
      </c>
      <c r="G8">
        <v>-0.051</v>
      </c>
      <c r="H8">
        <f t="shared" si="0"/>
        <v>0.2209660607423683</v>
      </c>
      <c r="I8">
        <f>($H$32*7)+$H$33</f>
        <v>0.12652109797799488</v>
      </c>
      <c r="J8">
        <f t="shared" si="1"/>
        <v>0.09444496276437342</v>
      </c>
      <c r="K8">
        <f>($F$32*7)+$F$33</f>
        <v>-0.09175</v>
      </c>
      <c r="L8">
        <f t="shared" si="2"/>
        <v>-0.12325</v>
      </c>
      <c r="M8">
        <f>($G$32*7)+$G$33</f>
        <v>-0.06</v>
      </c>
      <c r="N8">
        <f t="shared" si="3"/>
        <v>0.009000000000000001</v>
      </c>
    </row>
    <row r="9" spans="2:14" ht="12.75">
      <c r="B9">
        <v>0.148</v>
      </c>
      <c r="C9">
        <v>-5.205</v>
      </c>
      <c r="D9">
        <v>4.547</v>
      </c>
      <c r="E9">
        <v>1.677</v>
      </c>
      <c r="F9">
        <v>-0.208</v>
      </c>
      <c r="G9">
        <v>-0.033</v>
      </c>
      <c r="H9">
        <f t="shared" si="0"/>
        <v>0.21060151946270472</v>
      </c>
      <c r="I9">
        <f>($H$32*8)+$H$33</f>
        <v>0.12286434412364394</v>
      </c>
      <c r="J9">
        <f t="shared" si="1"/>
        <v>0.08773717533906078</v>
      </c>
      <c r="K9">
        <f>($F$32*8)+$F$33</f>
        <v>-0.088</v>
      </c>
      <c r="L9">
        <f t="shared" si="2"/>
        <v>-0.12</v>
      </c>
      <c r="M9">
        <f>($G$32*8)+$G$33</f>
        <v>-0.054857142857142854</v>
      </c>
      <c r="N9">
        <f t="shared" si="3"/>
        <v>0.021857142857142853</v>
      </c>
    </row>
    <row r="10" spans="2:14" ht="12.75">
      <c r="B10">
        <v>0.148</v>
      </c>
      <c r="C10">
        <v>-5.458</v>
      </c>
      <c r="D10">
        <v>4.547</v>
      </c>
      <c r="E10">
        <v>1.677</v>
      </c>
      <c r="F10">
        <v>-0.209</v>
      </c>
      <c r="G10">
        <v>-0.036</v>
      </c>
      <c r="H10">
        <f t="shared" si="0"/>
        <v>0.21207781590727492</v>
      </c>
      <c r="I10">
        <f>($H$32*9)+$H$33</f>
        <v>0.119207590269293</v>
      </c>
      <c r="J10">
        <f t="shared" si="1"/>
        <v>0.09287022563798192</v>
      </c>
      <c r="K10">
        <f>($F$32*9)+$F$33</f>
        <v>-0.08424999999999999</v>
      </c>
      <c r="L10">
        <f t="shared" si="2"/>
        <v>-0.12475</v>
      </c>
      <c r="M10">
        <f>($G$32*9)+$G$33</f>
        <v>-0.04971428571428571</v>
      </c>
      <c r="N10">
        <f t="shared" si="3"/>
        <v>0.013714285714285714</v>
      </c>
    </row>
    <row r="11" spans="2:14" ht="12.75">
      <c r="B11">
        <v>0.148</v>
      </c>
      <c r="C11">
        <v>-4.998</v>
      </c>
      <c r="D11">
        <v>4.547</v>
      </c>
      <c r="E11">
        <v>1.677</v>
      </c>
      <c r="F11">
        <v>-0.199</v>
      </c>
      <c r="G11">
        <v>-0.029</v>
      </c>
      <c r="H11">
        <f t="shared" si="0"/>
        <v>0.20110196418732465</v>
      </c>
      <c r="I11">
        <f>($H$32*10)+$H$33</f>
        <v>0.11555083641494208</v>
      </c>
      <c r="J11">
        <f t="shared" si="1"/>
        <v>0.08555112777238257</v>
      </c>
      <c r="K11">
        <f>($F$32*10)+$F$33</f>
        <v>-0.08049999999999999</v>
      </c>
      <c r="L11">
        <f t="shared" si="2"/>
        <v>-0.11850000000000002</v>
      </c>
      <c r="M11">
        <f>($G$32*10)+$G$33</f>
        <v>-0.04457142857142857</v>
      </c>
      <c r="N11">
        <f t="shared" si="3"/>
        <v>0.015571428571428566</v>
      </c>
    </row>
    <row r="12" spans="2:14" ht="12.75">
      <c r="B12">
        <v>0.148</v>
      </c>
      <c r="C12">
        <v>-5.268</v>
      </c>
      <c r="D12">
        <v>4.547</v>
      </c>
      <c r="E12">
        <v>1.677</v>
      </c>
      <c r="F12">
        <v>-0.182</v>
      </c>
      <c r="G12">
        <v>0.005</v>
      </c>
      <c r="H12">
        <f t="shared" si="0"/>
        <v>0.1820686683644388</v>
      </c>
      <c r="I12">
        <f>($H$32*11)+$H$33</f>
        <v>0.11189408256059116</v>
      </c>
      <c r="J12">
        <f t="shared" si="1"/>
        <v>0.07017458580384764</v>
      </c>
      <c r="K12">
        <f>($F$32*11)+$F$33</f>
        <v>-0.07675</v>
      </c>
      <c r="L12">
        <f t="shared" si="2"/>
        <v>-0.10525</v>
      </c>
      <c r="M12">
        <f>($G$32*11)+$G$33</f>
        <v>-0.039428571428571424</v>
      </c>
      <c r="N12">
        <f t="shared" si="3"/>
        <v>0.04442857142857142</v>
      </c>
    </row>
    <row r="13" spans="2:14" ht="12.75">
      <c r="B13">
        <v>0.148</v>
      </c>
      <c r="C13">
        <v>-3.703</v>
      </c>
      <c r="D13">
        <v>4.547</v>
      </c>
      <c r="E13">
        <v>1.677</v>
      </c>
      <c r="F13">
        <v>-0.174</v>
      </c>
      <c r="G13">
        <v>0.006</v>
      </c>
      <c r="H13">
        <f t="shared" si="0"/>
        <v>0.1741034175425629</v>
      </c>
      <c r="I13">
        <f>($H$32*12)+$H$33</f>
        <v>0.10823732870624023</v>
      </c>
      <c r="J13">
        <f t="shared" si="1"/>
        <v>0.06586608883632267</v>
      </c>
      <c r="K13">
        <f>($F$32*12)+$F$33</f>
        <v>-0.073</v>
      </c>
      <c r="L13">
        <f t="shared" si="2"/>
        <v>-0.10099999999999999</v>
      </c>
      <c r="M13">
        <f>($G$32*12)+$G$33</f>
        <v>-0.03428571428571428</v>
      </c>
      <c r="N13">
        <f t="shared" si="3"/>
        <v>0.04028571428571428</v>
      </c>
    </row>
    <row r="14" spans="2:14" ht="12.75">
      <c r="B14">
        <v>0.148</v>
      </c>
      <c r="C14">
        <v>-4.821</v>
      </c>
      <c r="D14">
        <v>4.547</v>
      </c>
      <c r="E14">
        <v>1.677</v>
      </c>
      <c r="F14">
        <v>-0.161</v>
      </c>
      <c r="G14">
        <v>0.007</v>
      </c>
      <c r="H14">
        <f t="shared" si="0"/>
        <v>0.16115210206509875</v>
      </c>
      <c r="I14">
        <f>($H$32*13)+$H$33</f>
        <v>0.10458057485188932</v>
      </c>
      <c r="J14">
        <f t="shared" si="1"/>
        <v>0.05657152721320943</v>
      </c>
      <c r="K14">
        <f>($F$32*13)+$F$33</f>
        <v>-0.06924999999999999</v>
      </c>
      <c r="L14">
        <f t="shared" si="2"/>
        <v>-0.09175000000000001</v>
      </c>
      <c r="M14">
        <f>($G$32*13)+$G$33</f>
        <v>-0.029142857142857137</v>
      </c>
      <c r="N14">
        <f t="shared" si="3"/>
        <v>0.036142857142857136</v>
      </c>
    </row>
    <row r="15" spans="2:14" ht="12.75">
      <c r="B15">
        <v>0.148</v>
      </c>
      <c r="C15">
        <v>-3.073</v>
      </c>
      <c r="D15">
        <v>4.547</v>
      </c>
      <c r="E15">
        <v>1.677</v>
      </c>
      <c r="F15">
        <v>-0.132</v>
      </c>
      <c r="G15">
        <v>0.022</v>
      </c>
      <c r="H15">
        <f t="shared" si="0"/>
        <v>0.13382077566656084</v>
      </c>
      <c r="I15">
        <f>($H$32*14)+$H$33</f>
        <v>0.10092382099753838</v>
      </c>
      <c r="J15">
        <f t="shared" si="1"/>
        <v>0.032896954669022455</v>
      </c>
      <c r="K15">
        <f>($F$32*14)+$F$33</f>
        <v>-0.0655</v>
      </c>
      <c r="L15">
        <f t="shared" si="2"/>
        <v>-0.0665</v>
      </c>
      <c r="M15">
        <f>($G$32*14)+$G$33</f>
        <v>-0.023999999999999994</v>
      </c>
      <c r="N15">
        <f t="shared" si="3"/>
        <v>0.04599999999999999</v>
      </c>
    </row>
    <row r="16" spans="2:14" ht="12.75">
      <c r="B16">
        <v>0.148</v>
      </c>
      <c r="C16">
        <v>-2.984</v>
      </c>
      <c r="D16">
        <v>4.547</v>
      </c>
      <c r="E16">
        <v>1.677</v>
      </c>
      <c r="F16">
        <v>-0.129</v>
      </c>
      <c r="G16">
        <v>0.038</v>
      </c>
      <c r="H16">
        <f t="shared" si="0"/>
        <v>0.1344804818551748</v>
      </c>
      <c r="I16">
        <f>($H$32*15)+$H$33</f>
        <v>0.09726706714318746</v>
      </c>
      <c r="J16">
        <f t="shared" si="1"/>
        <v>0.037213414711987344</v>
      </c>
      <c r="K16">
        <f>($F$32*15)+$F$33</f>
        <v>-0.06175</v>
      </c>
      <c r="L16">
        <f t="shared" si="2"/>
        <v>-0.06725</v>
      </c>
      <c r="M16">
        <f>($G$32*15)+$G$33</f>
        <v>-0.01885714285714285</v>
      </c>
      <c r="N16">
        <f t="shared" si="3"/>
        <v>0.05685714285714285</v>
      </c>
    </row>
    <row r="17" spans="2:14" ht="12.75">
      <c r="B17">
        <v>0.148</v>
      </c>
      <c r="C17">
        <v>-2.858</v>
      </c>
      <c r="D17">
        <v>4.547</v>
      </c>
      <c r="E17">
        <v>1.677</v>
      </c>
      <c r="F17">
        <v>-0.143</v>
      </c>
      <c r="G17">
        <v>0.055</v>
      </c>
      <c r="H17">
        <f t="shared" si="0"/>
        <v>0.1532122710490253</v>
      </c>
      <c r="I17">
        <f>($H$32*16)+$H$33</f>
        <v>0.09361031328883654</v>
      </c>
      <c r="J17">
        <f t="shared" si="1"/>
        <v>0.059601957760188756</v>
      </c>
      <c r="K17">
        <f>($F$32*16)+$F$33</f>
        <v>-0.057999999999999996</v>
      </c>
      <c r="L17">
        <f t="shared" si="2"/>
        <v>-0.08499999999999999</v>
      </c>
      <c r="M17">
        <f>($G$32*16)+$G$33</f>
        <v>-0.013714285714285707</v>
      </c>
      <c r="N17">
        <f t="shared" si="3"/>
        <v>0.0687142857142857</v>
      </c>
    </row>
    <row r="18" spans="2:14" ht="12.75">
      <c r="B18">
        <v>0.148</v>
      </c>
      <c r="C18">
        <v>-3.198</v>
      </c>
      <c r="D18">
        <v>4.547</v>
      </c>
      <c r="E18">
        <v>1.677</v>
      </c>
      <c r="F18">
        <v>-0.154</v>
      </c>
      <c r="G18">
        <v>0.068</v>
      </c>
      <c r="H18">
        <f t="shared" si="0"/>
        <v>0.16834488409215173</v>
      </c>
      <c r="I18">
        <f>($H$32*17)+$H$33</f>
        <v>0.0899535594344856</v>
      </c>
      <c r="J18">
        <f t="shared" si="1"/>
        <v>0.07839132465766613</v>
      </c>
      <c r="K18">
        <f>($F$32*17)+$F$33</f>
        <v>-0.05424999999999999</v>
      </c>
      <c r="L18">
        <f t="shared" si="2"/>
        <v>-0.09975</v>
      </c>
      <c r="M18">
        <f>($G$32*17)+$G$33</f>
        <v>-0.008571428571428563</v>
      </c>
      <c r="N18">
        <f t="shared" si="3"/>
        <v>0.07657142857142857</v>
      </c>
    </row>
    <row r="19" spans="2:14" ht="12.75">
      <c r="B19">
        <v>0.148</v>
      </c>
      <c r="C19">
        <v>-4.716</v>
      </c>
      <c r="D19">
        <v>4.547</v>
      </c>
      <c r="E19">
        <v>1.677</v>
      </c>
      <c r="F19">
        <v>-0.149</v>
      </c>
      <c r="G19">
        <v>0.08</v>
      </c>
      <c r="H19">
        <f t="shared" si="0"/>
        <v>0.16911830178901394</v>
      </c>
      <c r="I19">
        <f>($H$32*18)+$H$33</f>
        <v>0.08629680558013468</v>
      </c>
      <c r="J19">
        <f t="shared" si="1"/>
        <v>0.08282149620887926</v>
      </c>
      <c r="K19">
        <f>($F$32*18)+$F$33</f>
        <v>-0.05049999999999999</v>
      </c>
      <c r="L19">
        <f t="shared" si="2"/>
        <v>-0.0985</v>
      </c>
      <c r="M19">
        <f>($G$32*18)+$G$33</f>
        <v>-0.0034285714285714197</v>
      </c>
      <c r="N19">
        <f t="shared" si="3"/>
        <v>0.08342857142857142</v>
      </c>
    </row>
    <row r="20" spans="2:14" ht="12.75">
      <c r="B20">
        <v>0.148</v>
      </c>
      <c r="C20">
        <v>-3.226</v>
      </c>
      <c r="D20">
        <v>4.547</v>
      </c>
      <c r="E20">
        <v>1.677</v>
      </c>
      <c r="F20">
        <v>-0.154</v>
      </c>
      <c r="G20">
        <v>0.057</v>
      </c>
      <c r="H20">
        <f t="shared" si="0"/>
        <v>0.16421023110634733</v>
      </c>
      <c r="I20">
        <f>($H$32*19)+$H$33</f>
        <v>0.08264005172578376</v>
      </c>
      <c r="J20">
        <f t="shared" si="1"/>
        <v>0.08157017938056357</v>
      </c>
      <c r="K20">
        <f>($F$32*19)+$F$33</f>
        <v>-0.04675</v>
      </c>
      <c r="L20">
        <f t="shared" si="2"/>
        <v>-0.10725</v>
      </c>
      <c r="M20">
        <f>($G$32*19)+$G$33</f>
        <v>0.0017142857142857237</v>
      </c>
      <c r="N20">
        <f t="shared" si="3"/>
        <v>0.05528571428571428</v>
      </c>
    </row>
    <row r="21" spans="2:14" ht="12.75">
      <c r="B21">
        <v>0.148</v>
      </c>
      <c r="C21">
        <v>-2.309</v>
      </c>
      <c r="D21">
        <v>4.547</v>
      </c>
      <c r="E21">
        <v>1.677</v>
      </c>
      <c r="F21">
        <v>-0.155</v>
      </c>
      <c r="G21">
        <v>0.051</v>
      </c>
      <c r="H21">
        <f t="shared" si="0"/>
        <v>0.16317475294910055</v>
      </c>
      <c r="I21">
        <f>($H$32*20)+$H$33</f>
        <v>0.07898329787143282</v>
      </c>
      <c r="J21">
        <f t="shared" si="1"/>
        <v>0.08419145507766773</v>
      </c>
      <c r="K21">
        <f>($F$32*20)+$F$33</f>
        <v>-0.043</v>
      </c>
      <c r="L21">
        <f t="shared" si="2"/>
        <v>-0.112</v>
      </c>
      <c r="M21">
        <f>($G$32*20)+$G$33</f>
        <v>0.006857142857142867</v>
      </c>
      <c r="N21">
        <f t="shared" si="3"/>
        <v>0.04414285714285713</v>
      </c>
    </row>
    <row r="22" spans="2:14" ht="12.75">
      <c r="B22">
        <v>0.148</v>
      </c>
      <c r="C22">
        <v>-1.414</v>
      </c>
      <c r="D22">
        <v>4.547</v>
      </c>
      <c r="E22">
        <v>1.677</v>
      </c>
      <c r="F22">
        <v>-0.132</v>
      </c>
      <c r="G22">
        <v>0.062</v>
      </c>
      <c r="H22">
        <f t="shared" si="0"/>
        <v>0.14583552379307313</v>
      </c>
      <c r="I22">
        <f>($H$32*21)+$H$33</f>
        <v>0.0753265440170819</v>
      </c>
      <c r="J22">
        <f t="shared" si="1"/>
        <v>0.07050897977599123</v>
      </c>
      <c r="K22">
        <f>($F$32*21)+$F$33</f>
        <v>-0.03924999999999999</v>
      </c>
      <c r="L22">
        <f t="shared" si="2"/>
        <v>-0.09275000000000001</v>
      </c>
      <c r="M22">
        <f>($G$32*21)+$G$33</f>
        <v>0.01200000000000001</v>
      </c>
      <c r="N22">
        <f t="shared" si="3"/>
        <v>0.04999999999999999</v>
      </c>
    </row>
    <row r="23" spans="2:14" ht="12.75">
      <c r="B23">
        <v>0.148</v>
      </c>
      <c r="C23">
        <v>-2.452</v>
      </c>
      <c r="D23">
        <v>4.547</v>
      </c>
      <c r="E23">
        <v>1.677</v>
      </c>
      <c r="F23">
        <v>-0.101</v>
      </c>
      <c r="G23">
        <v>0.063</v>
      </c>
      <c r="H23">
        <f t="shared" si="0"/>
        <v>0.11903780911962385</v>
      </c>
      <c r="I23">
        <f>($H$32*22)+$H$33</f>
        <v>0.07166979016273098</v>
      </c>
      <c r="J23">
        <f t="shared" si="1"/>
        <v>0.04736801895689287</v>
      </c>
      <c r="K23">
        <f>($F$32*22)+$F$33</f>
        <v>-0.035500000000000004</v>
      </c>
      <c r="L23">
        <f t="shared" si="2"/>
        <v>-0.0655</v>
      </c>
      <c r="M23">
        <f>($G$32*22)+$G$33</f>
        <v>0.017142857142857154</v>
      </c>
      <c r="N23">
        <f t="shared" si="3"/>
        <v>0.045857142857142846</v>
      </c>
    </row>
    <row r="24" spans="2:14" ht="12.75">
      <c r="B24">
        <v>0.148</v>
      </c>
      <c r="C24">
        <v>-2.791</v>
      </c>
      <c r="D24">
        <v>4.547</v>
      </c>
      <c r="E24">
        <v>1.677</v>
      </c>
      <c r="F24">
        <v>-0.095</v>
      </c>
      <c r="G24">
        <v>0.045</v>
      </c>
      <c r="H24">
        <f t="shared" si="0"/>
        <v>0.1051189802081432</v>
      </c>
      <c r="I24">
        <f>($H$32*23)+$H$33</f>
        <v>0.06801303630838006</v>
      </c>
      <c r="J24">
        <f t="shared" si="1"/>
        <v>0.03710594389976314</v>
      </c>
      <c r="K24">
        <f>($F$32*23)+$F$33</f>
        <v>-0.03175</v>
      </c>
      <c r="L24">
        <f t="shared" si="2"/>
        <v>-0.06325</v>
      </c>
      <c r="M24">
        <f>($G$32*23)+$G$33</f>
        <v>0.022285714285714298</v>
      </c>
      <c r="N24">
        <f t="shared" si="3"/>
        <v>0.0227142857142857</v>
      </c>
    </row>
    <row r="25" spans="2:14" ht="12.75">
      <c r="B25">
        <v>0.148</v>
      </c>
      <c r="C25">
        <v>-3.544</v>
      </c>
      <c r="D25">
        <v>4.547</v>
      </c>
      <c r="E25">
        <v>1.677</v>
      </c>
      <c r="F25">
        <v>-0.07</v>
      </c>
      <c r="G25">
        <v>0.018</v>
      </c>
      <c r="H25">
        <f t="shared" si="0"/>
        <v>0.07227724399837061</v>
      </c>
      <c r="I25">
        <f>($H$32*24)+$H$33</f>
        <v>0.06435628245402912</v>
      </c>
      <c r="J25">
        <f t="shared" si="1"/>
        <v>0.007920961544341493</v>
      </c>
      <c r="K25">
        <f>($F$32*24)+$F$33</f>
        <v>-0.027999999999999997</v>
      </c>
      <c r="L25">
        <f t="shared" si="2"/>
        <v>-0.04200000000000001</v>
      </c>
      <c r="M25">
        <f>($G$32*24)+$G$33</f>
        <v>0.02742857142857144</v>
      </c>
      <c r="N25">
        <f t="shared" si="3"/>
        <v>-0.009428571428571442</v>
      </c>
    </row>
    <row r="26" spans="2:14" ht="12.75">
      <c r="B26">
        <v>0.148</v>
      </c>
      <c r="C26">
        <v>-1.663</v>
      </c>
      <c r="D26">
        <v>4.547</v>
      </c>
      <c r="E26">
        <v>1.677</v>
      </c>
      <c r="F26">
        <v>-0.057</v>
      </c>
      <c r="G26">
        <v>0.017</v>
      </c>
      <c r="H26">
        <f t="shared" si="0"/>
        <v>0.05948108943185221</v>
      </c>
      <c r="I26">
        <f>($H$32*25)+$H$33</f>
        <v>0.0606995285996782</v>
      </c>
      <c r="J26">
        <f t="shared" si="1"/>
        <v>-0.001218439167825991</v>
      </c>
      <c r="K26">
        <f>($F$32*25)+$F$33</f>
        <v>-0.024249999999999994</v>
      </c>
      <c r="L26">
        <f t="shared" si="2"/>
        <v>-0.03275000000000001</v>
      </c>
      <c r="M26">
        <f>($G$32*25)+$G$33</f>
        <v>0.032571428571428584</v>
      </c>
      <c r="N26">
        <f t="shared" si="3"/>
        <v>-0.015571428571428583</v>
      </c>
    </row>
    <row r="27" spans="2:14" ht="12.75">
      <c r="B27">
        <v>0.148</v>
      </c>
      <c r="C27">
        <v>-1.145</v>
      </c>
      <c r="D27">
        <v>4.547</v>
      </c>
      <c r="E27">
        <v>1.677</v>
      </c>
      <c r="F27">
        <v>-0.042</v>
      </c>
      <c r="G27">
        <v>0.011</v>
      </c>
      <c r="H27">
        <f t="shared" si="0"/>
        <v>0.04341658669218482</v>
      </c>
      <c r="I27">
        <f>($H$32*26)+$H$33</f>
        <v>0.05704277474532728</v>
      </c>
      <c r="J27">
        <f t="shared" si="1"/>
        <v>-0.013626188053142453</v>
      </c>
      <c r="K27">
        <f>($F$32*26)+$F$33</f>
        <v>-0.02049999999999999</v>
      </c>
      <c r="L27">
        <f t="shared" si="2"/>
        <v>-0.021500000000000012</v>
      </c>
      <c r="M27">
        <f>($G$32*26)+$G$33</f>
        <v>0.03771428571428573</v>
      </c>
      <c r="N27">
        <f t="shared" si="3"/>
        <v>-0.02671428571428573</v>
      </c>
    </row>
    <row r="28" spans="2:14" ht="12.75">
      <c r="B28">
        <v>0.148</v>
      </c>
      <c r="C28">
        <v>-2.446</v>
      </c>
      <c r="D28">
        <v>4.547</v>
      </c>
      <c r="E28">
        <v>1.677</v>
      </c>
      <c r="F28">
        <v>-0.021</v>
      </c>
      <c r="G28">
        <v>0.038</v>
      </c>
      <c r="H28">
        <f t="shared" si="0"/>
        <v>0.043416586692184816</v>
      </c>
      <c r="I28">
        <f>($H$32*27)+$H$33</f>
        <v>0.05338602089097634</v>
      </c>
      <c r="J28">
        <f t="shared" si="1"/>
        <v>-0.009969434198791524</v>
      </c>
      <c r="K28">
        <f>($F$32*27)+$F$33</f>
        <v>-0.01675</v>
      </c>
      <c r="L28">
        <f t="shared" si="2"/>
        <v>-0.00425</v>
      </c>
      <c r="M28">
        <f>($G$32*27)+$G$33</f>
        <v>0.04285714285714287</v>
      </c>
      <c r="N28">
        <f t="shared" si="3"/>
        <v>-0.004857142857142872</v>
      </c>
    </row>
    <row r="29" spans="2:14" ht="12.75">
      <c r="B29">
        <v>0.148</v>
      </c>
      <c r="C29">
        <v>-3.828</v>
      </c>
      <c r="D29">
        <v>4.547</v>
      </c>
      <c r="E29">
        <v>1.677</v>
      </c>
      <c r="F29">
        <v>-0.013</v>
      </c>
      <c r="G29">
        <v>0.048</v>
      </c>
      <c r="H29">
        <f t="shared" si="0"/>
        <v>0.049729267036625426</v>
      </c>
      <c r="I29">
        <f>($H$32*28)+$H$33</f>
        <v>0.04972926703662542</v>
      </c>
      <c r="J29">
        <f t="shared" si="1"/>
        <v>0</v>
      </c>
      <c r="K29">
        <f>($F$32*28)+$F$33</f>
        <v>-0.012999999999999998</v>
      </c>
      <c r="L29">
        <f t="shared" si="2"/>
        <v>0</v>
      </c>
      <c r="M29">
        <f>($G$32*28)+$G$33</f>
        <v>0.048000000000000015</v>
      </c>
      <c r="N29">
        <f t="shared" si="3"/>
        <v>0</v>
      </c>
    </row>
    <row r="31" spans="9:14" ht="12.75">
      <c r="I31" s="1" t="s">
        <v>2</v>
      </c>
      <c r="J31">
        <f>MIN(J1:J29)</f>
        <v>-0.013626188053142453</v>
      </c>
      <c r="K31" s="1" t="s">
        <v>2</v>
      </c>
      <c r="L31">
        <f>MIN(L1:L29)</f>
        <v>-0.13275000000000003</v>
      </c>
      <c r="M31" s="1" t="s">
        <v>2</v>
      </c>
      <c r="N31">
        <f>MIN(N1:N29)</f>
        <v>-0.028142857142857136</v>
      </c>
    </row>
    <row r="32" spans="5:14" ht="12.75">
      <c r="E32" t="s">
        <v>3</v>
      </c>
      <c r="F32">
        <f>(F29-F1)/28</f>
        <v>0.00375</v>
      </c>
      <c r="G32">
        <f>(G29-G1)/28</f>
        <v>0.0051428571428571435</v>
      </c>
      <c r="H32">
        <f>(H29-H1)/28</f>
        <v>-0.003656753854350926</v>
      </c>
      <c r="I32" s="1" t="s">
        <v>0</v>
      </c>
      <c r="J32">
        <f>MAX(J1:J31)</f>
        <v>0.11029650662797733</v>
      </c>
      <c r="K32" s="1" t="s">
        <v>0</v>
      </c>
      <c r="L32">
        <f>MAX(L1:L31)</f>
        <v>0</v>
      </c>
      <c r="M32" s="1" t="s">
        <v>0</v>
      </c>
      <c r="N32">
        <f>MAX(N1:N31)</f>
        <v>0.08342857142857142</v>
      </c>
    </row>
    <row r="33" spans="5:14" ht="12.75">
      <c r="E33" t="s">
        <v>4</v>
      </c>
      <c r="F33">
        <f>F1</f>
        <v>-0.118</v>
      </c>
      <c r="G33">
        <f>G1</f>
        <v>-0.096</v>
      </c>
      <c r="H33">
        <f>H1</f>
        <v>0.15211837495845135</v>
      </c>
      <c r="I33" s="1" t="s">
        <v>1</v>
      </c>
      <c r="J33">
        <f>STDEV(J1:J29)</f>
        <v>0.037035068696521914</v>
      </c>
      <c r="K33" s="1" t="s">
        <v>1</v>
      </c>
      <c r="L33">
        <f>STDEV(L1:L29)</f>
        <v>0.04079788242778209</v>
      </c>
      <c r="M33" s="1" t="s">
        <v>1</v>
      </c>
      <c r="N33">
        <f>STDEV(N1:N29)</f>
        <v>0.032188620951969726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B1:N33"/>
  <sheetViews>
    <sheetView zoomScale="75" zoomScaleNormal="75" workbookViewId="0" topLeftCell="A1">
      <selection activeCell="N1" sqref="N1:N29"/>
    </sheetView>
  </sheetViews>
  <sheetFormatPr defaultColWidth="9.140625" defaultRowHeight="12.75"/>
  <sheetData>
    <row r="1" spans="2:14" ht="12.75">
      <c r="B1">
        <v>0.148</v>
      </c>
      <c r="C1">
        <v>-5.616</v>
      </c>
      <c r="D1">
        <v>4.547</v>
      </c>
      <c r="E1">
        <v>1.677</v>
      </c>
      <c r="F1">
        <v>-0.105</v>
      </c>
      <c r="G1">
        <v>-0.036</v>
      </c>
      <c r="H1">
        <f aca="true" t="shared" si="0" ref="H1:H29">SQRT(G1*G1+F1*F1)</f>
        <v>0.11099999999999999</v>
      </c>
      <c r="I1">
        <f>($H$32*0)+$H$33</f>
        <v>0.11099999999999999</v>
      </c>
      <c r="J1">
        <f aca="true" t="shared" si="1" ref="J1:J29">H1-I1</f>
        <v>0</v>
      </c>
      <c r="K1">
        <f>($F$32*0)+$F$33</f>
        <v>-0.105</v>
      </c>
      <c r="L1">
        <f aca="true" t="shared" si="2" ref="L1:L29">F1-K1</f>
        <v>0</v>
      </c>
      <c r="M1">
        <f>($G$32*0)+$G$33</f>
        <v>-0.036</v>
      </c>
      <c r="N1">
        <f aca="true" t="shared" si="3" ref="N1:N29">G1-M1</f>
        <v>0</v>
      </c>
    </row>
    <row r="2" spans="2:14" ht="12.75">
      <c r="B2">
        <v>0.148</v>
      </c>
      <c r="C2">
        <v>-5.275</v>
      </c>
      <c r="D2">
        <v>4.547</v>
      </c>
      <c r="E2">
        <v>1.677</v>
      </c>
      <c r="F2">
        <v>-0.112</v>
      </c>
      <c r="G2">
        <v>-0.01</v>
      </c>
      <c r="H2">
        <f t="shared" si="0"/>
        <v>0.11244554237496478</v>
      </c>
      <c r="I2">
        <f>($H$32*1)+$H$33</f>
        <v>0.10771803475623366</v>
      </c>
      <c r="J2">
        <f t="shared" si="1"/>
        <v>0.004727507618731114</v>
      </c>
      <c r="K2">
        <f>($F$32*1)+$F$33</f>
        <v>-0.10132142857142856</v>
      </c>
      <c r="L2">
        <f t="shared" si="2"/>
        <v>-0.01067857142857144</v>
      </c>
      <c r="M2">
        <f>($G$32*1)+$G$33</f>
        <v>-0.03539285714285714</v>
      </c>
      <c r="N2">
        <f t="shared" si="3"/>
        <v>0.02539285714285714</v>
      </c>
    </row>
    <row r="3" spans="2:14" ht="12.75">
      <c r="B3">
        <v>0.148</v>
      </c>
      <c r="C3">
        <v>-5.282</v>
      </c>
      <c r="D3">
        <v>4.547</v>
      </c>
      <c r="E3">
        <v>1.677</v>
      </c>
      <c r="F3">
        <v>-0.137</v>
      </c>
      <c r="G3">
        <v>0.014</v>
      </c>
      <c r="H3">
        <f t="shared" si="0"/>
        <v>0.1377134706555608</v>
      </c>
      <c r="I3">
        <f>($H$32*2)+$H$33</f>
        <v>0.10443606951246732</v>
      </c>
      <c r="J3">
        <f t="shared" si="1"/>
        <v>0.03327740114309348</v>
      </c>
      <c r="K3">
        <f>($F$32*2)+$F$33</f>
        <v>-0.09764285714285714</v>
      </c>
      <c r="L3">
        <f t="shared" si="2"/>
        <v>-0.03935714285714287</v>
      </c>
      <c r="M3">
        <f>($G$32*2)+$G$33</f>
        <v>-0.03478571428571428</v>
      </c>
      <c r="N3">
        <f t="shared" si="3"/>
        <v>0.04878571428571428</v>
      </c>
    </row>
    <row r="4" spans="2:14" ht="12.75">
      <c r="B4">
        <v>0.148</v>
      </c>
      <c r="C4">
        <v>-5.121</v>
      </c>
      <c r="D4">
        <v>4.547</v>
      </c>
      <c r="E4">
        <v>1.677</v>
      </c>
      <c r="F4">
        <v>-0.159</v>
      </c>
      <c r="G4">
        <v>0.028</v>
      </c>
      <c r="H4">
        <f t="shared" si="0"/>
        <v>0.1614465855941215</v>
      </c>
      <c r="I4">
        <f>($H$32*3)+$H$33</f>
        <v>0.101154104268701</v>
      </c>
      <c r="J4">
        <f t="shared" si="1"/>
        <v>0.060292481325420505</v>
      </c>
      <c r="K4">
        <f>($F$32*3)+$F$33</f>
        <v>-0.09396428571428571</v>
      </c>
      <c r="L4">
        <f t="shared" si="2"/>
        <v>-0.0650357142857143</v>
      </c>
      <c r="M4">
        <f>($G$32*3)+$G$33</f>
        <v>-0.034178571428571426</v>
      </c>
      <c r="N4">
        <f t="shared" si="3"/>
        <v>0.06217857142857143</v>
      </c>
    </row>
    <row r="5" spans="2:14" ht="12.75">
      <c r="B5">
        <v>0.148</v>
      </c>
      <c r="C5">
        <v>-5.356</v>
      </c>
      <c r="D5">
        <v>4.547</v>
      </c>
      <c r="E5">
        <v>1.677</v>
      </c>
      <c r="F5">
        <v>-0.172</v>
      </c>
      <c r="G5">
        <v>0.046</v>
      </c>
      <c r="H5">
        <f t="shared" si="0"/>
        <v>0.17804493814764855</v>
      </c>
      <c r="I5">
        <f>($H$32*4)+$H$33</f>
        <v>0.09787213902493468</v>
      </c>
      <c r="J5">
        <f t="shared" si="1"/>
        <v>0.08017279912271387</v>
      </c>
      <c r="K5">
        <f>($F$32*4)+$F$33</f>
        <v>-0.09028571428571429</v>
      </c>
      <c r="L5">
        <f t="shared" si="2"/>
        <v>-0.0817142857142857</v>
      </c>
      <c r="M5">
        <f>($G$32*4)+$G$33</f>
        <v>-0.03357142857142857</v>
      </c>
      <c r="N5">
        <f t="shared" si="3"/>
        <v>0.07957142857142857</v>
      </c>
    </row>
    <row r="6" spans="2:14" ht="12.75">
      <c r="B6">
        <v>0.148</v>
      </c>
      <c r="C6">
        <v>-5.435</v>
      </c>
      <c r="D6">
        <v>4.547</v>
      </c>
      <c r="E6">
        <v>1.677</v>
      </c>
      <c r="F6">
        <v>-0.183</v>
      </c>
      <c r="G6">
        <v>0.11</v>
      </c>
      <c r="H6">
        <f t="shared" si="0"/>
        <v>0.21351580737734618</v>
      </c>
      <c r="I6">
        <f>($H$32*5)+$H$33</f>
        <v>0.09459017378116835</v>
      </c>
      <c r="J6">
        <f t="shared" si="1"/>
        <v>0.11892563359617783</v>
      </c>
      <c r="K6">
        <f>($F$32*5)+$F$33</f>
        <v>-0.08660714285714285</v>
      </c>
      <c r="L6">
        <f t="shared" si="2"/>
        <v>-0.09639285714285714</v>
      </c>
      <c r="M6">
        <f>($G$32*5)+$G$33</f>
        <v>-0.03296428571428571</v>
      </c>
      <c r="N6">
        <f t="shared" si="3"/>
        <v>0.1429642857142857</v>
      </c>
    </row>
    <row r="7" spans="2:14" ht="12.75">
      <c r="B7">
        <v>0.148</v>
      </c>
      <c r="C7">
        <v>-6.121</v>
      </c>
      <c r="D7">
        <v>4.547</v>
      </c>
      <c r="E7">
        <v>1.677</v>
      </c>
      <c r="F7">
        <v>-0.182</v>
      </c>
      <c r="G7">
        <v>0.147</v>
      </c>
      <c r="H7">
        <f t="shared" si="0"/>
        <v>0.23395084953895764</v>
      </c>
      <c r="I7">
        <f>($H$32*6)+$H$33</f>
        <v>0.09130820853740201</v>
      </c>
      <c r="J7">
        <f t="shared" si="1"/>
        <v>0.14264264100155563</v>
      </c>
      <c r="K7">
        <f>($F$32*6)+$F$33</f>
        <v>-0.08292857142857143</v>
      </c>
      <c r="L7">
        <f t="shared" si="2"/>
        <v>-0.09907142857142856</v>
      </c>
      <c r="M7">
        <f>($G$32*6)+$G$33</f>
        <v>-0.032357142857142855</v>
      </c>
      <c r="N7">
        <f t="shared" si="3"/>
        <v>0.17935714285714285</v>
      </c>
    </row>
    <row r="8" spans="2:14" ht="12.75">
      <c r="B8">
        <v>0.148</v>
      </c>
      <c r="C8">
        <v>-5.694</v>
      </c>
      <c r="D8">
        <v>4.547</v>
      </c>
      <c r="E8">
        <v>1.677</v>
      </c>
      <c r="F8">
        <v>-0.185</v>
      </c>
      <c r="G8">
        <v>0.125</v>
      </c>
      <c r="H8">
        <f t="shared" si="0"/>
        <v>0.22327113561766107</v>
      </c>
      <c r="I8">
        <f>($H$32*7)+$H$33</f>
        <v>0.08802624329363569</v>
      </c>
      <c r="J8">
        <f t="shared" si="1"/>
        <v>0.13524489232402537</v>
      </c>
      <c r="K8">
        <f>($F$32*7)+$F$33</f>
        <v>-0.07925</v>
      </c>
      <c r="L8">
        <f t="shared" si="2"/>
        <v>-0.10575</v>
      </c>
      <c r="M8">
        <f>($G$32*7)+$G$33</f>
        <v>-0.03175</v>
      </c>
      <c r="N8">
        <f t="shared" si="3"/>
        <v>0.15675</v>
      </c>
    </row>
    <row r="9" spans="2:14" ht="12.75">
      <c r="B9">
        <v>0.148</v>
      </c>
      <c r="C9">
        <v>-5.168</v>
      </c>
      <c r="D9">
        <v>4.547</v>
      </c>
      <c r="E9">
        <v>1.677</v>
      </c>
      <c r="F9">
        <v>-0.132</v>
      </c>
      <c r="G9">
        <v>0.063</v>
      </c>
      <c r="H9">
        <f t="shared" si="0"/>
        <v>0.14626346091898687</v>
      </c>
      <c r="I9">
        <f>($H$32*8)+$H$33</f>
        <v>0.08474427804986936</v>
      </c>
      <c r="J9">
        <f t="shared" si="1"/>
        <v>0.061519182869117506</v>
      </c>
      <c r="K9">
        <f>($F$32*8)+$F$33</f>
        <v>-0.07557142857142857</v>
      </c>
      <c r="L9">
        <f t="shared" si="2"/>
        <v>-0.05642857142857144</v>
      </c>
      <c r="M9">
        <f>($G$32*8)+$G$33</f>
        <v>-0.03114285714285714</v>
      </c>
      <c r="N9">
        <f t="shared" si="3"/>
        <v>0.09414285714285714</v>
      </c>
    </row>
    <row r="10" spans="2:14" ht="12.75">
      <c r="B10">
        <v>0.148</v>
      </c>
      <c r="C10">
        <v>-4.414</v>
      </c>
      <c r="D10">
        <v>4.547</v>
      </c>
      <c r="E10">
        <v>1.677</v>
      </c>
      <c r="F10">
        <v>-0.109</v>
      </c>
      <c r="G10">
        <v>0.037</v>
      </c>
      <c r="H10">
        <f t="shared" si="0"/>
        <v>0.11510864433221338</v>
      </c>
      <c r="I10">
        <f>($H$32*9)+$H$33</f>
        <v>0.08146231280610303</v>
      </c>
      <c r="J10">
        <f t="shared" si="1"/>
        <v>0.03364633152611035</v>
      </c>
      <c r="K10">
        <f>($F$32*9)+$F$33</f>
        <v>-0.07189285714285715</v>
      </c>
      <c r="L10">
        <f t="shared" si="2"/>
        <v>-0.03710714285714285</v>
      </c>
      <c r="M10">
        <f>($G$32*9)+$G$33</f>
        <v>-0.030535714285714284</v>
      </c>
      <c r="N10">
        <f t="shared" si="3"/>
        <v>0.06753571428571428</v>
      </c>
    </row>
    <row r="11" spans="2:14" ht="12.75">
      <c r="B11">
        <v>0.148</v>
      </c>
      <c r="C11">
        <v>-4.779</v>
      </c>
      <c r="D11">
        <v>4.547</v>
      </c>
      <c r="E11">
        <v>1.677</v>
      </c>
      <c r="F11">
        <v>-0.11</v>
      </c>
      <c r="G11">
        <v>0.072</v>
      </c>
      <c r="H11">
        <f t="shared" si="0"/>
        <v>0.13146862743635837</v>
      </c>
      <c r="I11">
        <f>($H$32*10)+$H$33</f>
        <v>0.0781803475623367</v>
      </c>
      <c r="J11">
        <f t="shared" si="1"/>
        <v>0.05328827987402167</v>
      </c>
      <c r="K11">
        <f>($F$32*10)+$F$33</f>
        <v>-0.06821428571428571</v>
      </c>
      <c r="L11">
        <f t="shared" si="2"/>
        <v>-0.04178571428571429</v>
      </c>
      <c r="M11">
        <f>($G$32*10)+$G$33</f>
        <v>-0.029928571428571426</v>
      </c>
      <c r="N11">
        <f t="shared" si="3"/>
        <v>0.10192857142857142</v>
      </c>
    </row>
    <row r="12" spans="2:14" ht="12.75">
      <c r="B12">
        <v>0.148</v>
      </c>
      <c r="C12">
        <v>-4.045</v>
      </c>
      <c r="D12">
        <v>4.547</v>
      </c>
      <c r="E12">
        <v>1.677</v>
      </c>
      <c r="F12">
        <v>-0.096</v>
      </c>
      <c r="G12">
        <v>0.079</v>
      </c>
      <c r="H12">
        <f t="shared" si="0"/>
        <v>0.12432618388738552</v>
      </c>
      <c r="I12">
        <f>($H$32*11)+$H$33</f>
        <v>0.07489838231857038</v>
      </c>
      <c r="J12">
        <f t="shared" si="1"/>
        <v>0.04942780156881514</v>
      </c>
      <c r="K12">
        <f>($F$32*11)+$F$33</f>
        <v>-0.06453571428571428</v>
      </c>
      <c r="L12">
        <f t="shared" si="2"/>
        <v>-0.03146428571428572</v>
      </c>
      <c r="M12">
        <f>($G$32*11)+$G$33</f>
        <v>-0.029321428571428568</v>
      </c>
      <c r="N12">
        <f t="shared" si="3"/>
        <v>0.10832142857142857</v>
      </c>
    </row>
    <row r="13" spans="2:14" ht="12.75">
      <c r="B13">
        <v>0.148</v>
      </c>
      <c r="C13">
        <v>-3.715</v>
      </c>
      <c r="D13">
        <v>4.547</v>
      </c>
      <c r="E13">
        <v>1.677</v>
      </c>
      <c r="F13">
        <v>-0.089</v>
      </c>
      <c r="G13">
        <v>0.052</v>
      </c>
      <c r="H13">
        <f t="shared" si="0"/>
        <v>0.1030776406404415</v>
      </c>
      <c r="I13">
        <f>($H$32*12)+$H$33</f>
        <v>0.07161641707480404</v>
      </c>
      <c r="J13">
        <f t="shared" si="1"/>
        <v>0.031461223565637464</v>
      </c>
      <c r="K13">
        <f>($F$32*12)+$F$33</f>
        <v>-0.06085714285714286</v>
      </c>
      <c r="L13">
        <f t="shared" si="2"/>
        <v>-0.028142857142857136</v>
      </c>
      <c r="M13">
        <f>($G$32*12)+$G$33</f>
        <v>-0.028714285714285713</v>
      </c>
      <c r="N13">
        <f t="shared" si="3"/>
        <v>0.08071428571428571</v>
      </c>
    </row>
    <row r="14" spans="2:14" ht="12.75">
      <c r="B14">
        <v>0.148</v>
      </c>
      <c r="C14">
        <v>-3.596</v>
      </c>
      <c r="D14">
        <v>4.547</v>
      </c>
      <c r="E14">
        <v>1.677</v>
      </c>
      <c r="F14">
        <v>-0.058</v>
      </c>
      <c r="G14">
        <v>0.033</v>
      </c>
      <c r="H14">
        <f t="shared" si="0"/>
        <v>0.06673080248281149</v>
      </c>
      <c r="I14">
        <f>($H$32*13)+$H$33</f>
        <v>0.06833445183103773</v>
      </c>
      <c r="J14">
        <f t="shared" si="1"/>
        <v>-0.0016036493482262382</v>
      </c>
      <c r="K14">
        <f>($F$32*13)+$F$33</f>
        <v>-0.05717857142857143</v>
      </c>
      <c r="L14">
        <f t="shared" si="2"/>
        <v>-0.0008214285714285702</v>
      </c>
      <c r="M14">
        <f>($G$32*13)+$G$33</f>
        <v>-0.028107142857142855</v>
      </c>
      <c r="N14">
        <f t="shared" si="3"/>
        <v>0.06110714285714286</v>
      </c>
    </row>
    <row r="15" spans="2:14" ht="12.75">
      <c r="B15">
        <v>0.148</v>
      </c>
      <c r="C15">
        <v>-1.559</v>
      </c>
      <c r="D15">
        <v>4.547</v>
      </c>
      <c r="E15">
        <v>1.677</v>
      </c>
      <c r="F15">
        <v>-0.033</v>
      </c>
      <c r="G15">
        <v>0.034</v>
      </c>
      <c r="H15">
        <f t="shared" si="0"/>
        <v>0.04738143096192854</v>
      </c>
      <c r="I15">
        <f>($H$32*14)+$H$33</f>
        <v>0.06505248658727139</v>
      </c>
      <c r="J15">
        <f t="shared" si="1"/>
        <v>-0.017671055625342852</v>
      </c>
      <c r="K15">
        <f>($F$32*14)+$F$33</f>
        <v>-0.0535</v>
      </c>
      <c r="L15">
        <f t="shared" si="2"/>
        <v>0.020499999999999997</v>
      </c>
      <c r="M15">
        <f>($G$32*14)+$G$33</f>
        <v>-0.027499999999999997</v>
      </c>
      <c r="N15">
        <f t="shared" si="3"/>
        <v>0.0615</v>
      </c>
    </row>
    <row r="16" spans="2:14" ht="12.75">
      <c r="B16">
        <v>0.148</v>
      </c>
      <c r="C16">
        <v>-2.939</v>
      </c>
      <c r="D16">
        <v>4.547</v>
      </c>
      <c r="E16">
        <v>1.677</v>
      </c>
      <c r="F16">
        <v>-0.015</v>
      </c>
      <c r="G16">
        <v>0.026</v>
      </c>
      <c r="H16">
        <f t="shared" si="0"/>
        <v>0.03001666203960727</v>
      </c>
      <c r="I16">
        <f>($H$32*15)+$H$33</f>
        <v>0.061770521343505067</v>
      </c>
      <c r="J16">
        <f t="shared" si="1"/>
        <v>-0.0317538593038978</v>
      </c>
      <c r="K16">
        <f>($F$32*15)+$F$33</f>
        <v>-0.04982142857142857</v>
      </c>
      <c r="L16">
        <f t="shared" si="2"/>
        <v>0.03482142857142857</v>
      </c>
      <c r="M16">
        <f>($G$32*15)+$G$33</f>
        <v>-0.026892857142857142</v>
      </c>
      <c r="N16">
        <f t="shared" si="3"/>
        <v>0.052892857142857144</v>
      </c>
    </row>
    <row r="17" spans="2:14" ht="12.75">
      <c r="B17">
        <v>0.148</v>
      </c>
      <c r="C17">
        <v>-4.248</v>
      </c>
      <c r="D17">
        <v>4.547</v>
      </c>
      <c r="E17">
        <v>1.677</v>
      </c>
      <c r="F17">
        <v>-0.006</v>
      </c>
      <c r="G17">
        <v>0.026</v>
      </c>
      <c r="H17">
        <f t="shared" si="0"/>
        <v>0.026683328128252668</v>
      </c>
      <c r="I17">
        <f>($H$32*16)+$H$33</f>
        <v>0.058488556099738735</v>
      </c>
      <c r="J17">
        <f t="shared" si="1"/>
        <v>-0.031805227971486064</v>
      </c>
      <c r="K17">
        <f>($F$32*16)+$F$33</f>
        <v>-0.046142857142857145</v>
      </c>
      <c r="L17">
        <f t="shared" si="2"/>
        <v>0.04014285714285715</v>
      </c>
      <c r="M17">
        <f>($G$32*16)+$G$33</f>
        <v>-0.026285714285714284</v>
      </c>
      <c r="N17">
        <f t="shared" si="3"/>
        <v>0.05228571428571428</v>
      </c>
    </row>
    <row r="18" spans="2:14" ht="12.75">
      <c r="B18">
        <v>0.148</v>
      </c>
      <c r="C18">
        <v>-2.607</v>
      </c>
      <c r="D18">
        <v>4.547</v>
      </c>
      <c r="E18">
        <v>1.677</v>
      </c>
      <c r="F18">
        <v>-0.008</v>
      </c>
      <c r="G18">
        <v>-0.001</v>
      </c>
      <c r="H18">
        <f t="shared" si="0"/>
        <v>0.00806225774829855</v>
      </c>
      <c r="I18">
        <f>($H$32*17)+$H$33</f>
        <v>0.055206590855972404</v>
      </c>
      <c r="J18">
        <f t="shared" si="1"/>
        <v>-0.04714433310767385</v>
      </c>
      <c r="K18">
        <f>($F$32*17)+$F$33</f>
        <v>-0.04246428571428572</v>
      </c>
      <c r="L18">
        <f t="shared" si="2"/>
        <v>0.03446428571428572</v>
      </c>
      <c r="M18">
        <f>($G$32*17)+$G$33</f>
        <v>-0.025678571428571426</v>
      </c>
      <c r="N18">
        <f t="shared" si="3"/>
        <v>0.024678571428571425</v>
      </c>
    </row>
    <row r="19" spans="2:14" ht="12.75">
      <c r="B19">
        <v>0.148</v>
      </c>
      <c r="C19">
        <v>-1.81</v>
      </c>
      <c r="D19">
        <v>4.547</v>
      </c>
      <c r="E19">
        <v>1.677</v>
      </c>
      <c r="F19">
        <v>-0.027</v>
      </c>
      <c r="G19">
        <v>-0.006</v>
      </c>
      <c r="H19">
        <f t="shared" si="0"/>
        <v>0.02765863337187866</v>
      </c>
      <c r="I19">
        <f>($H$32*18)+$H$33</f>
        <v>0.05192462561220608</v>
      </c>
      <c r="J19">
        <f t="shared" si="1"/>
        <v>-0.024265992240327418</v>
      </c>
      <c r="K19">
        <f>($F$32*18)+$F$33</f>
        <v>-0.038785714285714284</v>
      </c>
      <c r="L19">
        <f t="shared" si="2"/>
        <v>0.011785714285714285</v>
      </c>
      <c r="M19">
        <f>($G$32*18)+$G$33</f>
        <v>-0.02507142857142857</v>
      </c>
      <c r="N19">
        <f t="shared" si="3"/>
        <v>0.019071428571428573</v>
      </c>
    </row>
    <row r="20" spans="2:14" ht="12.75">
      <c r="B20">
        <v>0.148</v>
      </c>
      <c r="C20">
        <v>-0.964</v>
      </c>
      <c r="D20">
        <v>4.547</v>
      </c>
      <c r="E20">
        <v>1.677</v>
      </c>
      <c r="F20">
        <v>-0.018</v>
      </c>
      <c r="G20">
        <v>0.042</v>
      </c>
      <c r="H20">
        <f t="shared" si="0"/>
        <v>0.04569463863518345</v>
      </c>
      <c r="I20">
        <f>($H$32*19)+$H$33</f>
        <v>0.04864266036843975</v>
      </c>
      <c r="J20">
        <f t="shared" si="1"/>
        <v>-0.002948021733256298</v>
      </c>
      <c r="K20">
        <f>($F$32*19)+$F$33</f>
        <v>-0.035107142857142865</v>
      </c>
      <c r="L20">
        <f t="shared" si="2"/>
        <v>0.017107142857142866</v>
      </c>
      <c r="M20">
        <f>($G$32*19)+$G$33</f>
        <v>-0.024464285714285713</v>
      </c>
      <c r="N20">
        <f t="shared" si="3"/>
        <v>0.06646428571428571</v>
      </c>
    </row>
    <row r="21" spans="2:14" ht="12.75">
      <c r="B21">
        <v>0.148</v>
      </c>
      <c r="C21">
        <v>-0.946</v>
      </c>
      <c r="D21">
        <v>4.547</v>
      </c>
      <c r="E21">
        <v>1.677</v>
      </c>
      <c r="F21">
        <v>-0.023</v>
      </c>
      <c r="G21">
        <v>0.04</v>
      </c>
      <c r="H21">
        <f t="shared" si="0"/>
        <v>0.046141087980237305</v>
      </c>
      <c r="I21">
        <f>($H$32*20)+$H$33</f>
        <v>0.04536069512467342</v>
      </c>
      <c r="J21">
        <f t="shared" si="1"/>
        <v>0.0007803928555638884</v>
      </c>
      <c r="K21">
        <f>($F$32*20)+$F$33</f>
        <v>-0.03142857142857143</v>
      </c>
      <c r="L21">
        <f t="shared" si="2"/>
        <v>0.008428571428571431</v>
      </c>
      <c r="M21">
        <f>($G$32*20)+$G$33</f>
        <v>-0.023857142857142855</v>
      </c>
      <c r="N21">
        <f t="shared" si="3"/>
        <v>0.06385714285714286</v>
      </c>
    </row>
    <row r="22" spans="2:14" ht="12.75">
      <c r="B22">
        <v>0.148</v>
      </c>
      <c r="C22">
        <v>-1.411</v>
      </c>
      <c r="D22">
        <v>4.547</v>
      </c>
      <c r="E22">
        <v>1.677</v>
      </c>
      <c r="F22">
        <v>-0.017</v>
      </c>
      <c r="G22">
        <v>0.032</v>
      </c>
      <c r="H22">
        <f t="shared" si="0"/>
        <v>0.03623534186398688</v>
      </c>
      <c r="I22">
        <f>($H$32*21)+$H$33</f>
        <v>0.04207872988090709</v>
      </c>
      <c r="J22">
        <f t="shared" si="1"/>
        <v>-0.005843388016920213</v>
      </c>
      <c r="K22">
        <f>($F$32*21)+$F$33</f>
        <v>-0.02775000000000001</v>
      </c>
      <c r="L22">
        <f t="shared" si="2"/>
        <v>0.01075000000000001</v>
      </c>
      <c r="M22">
        <f>($G$32*21)+$G$33</f>
        <v>-0.02325</v>
      </c>
      <c r="N22">
        <f t="shared" si="3"/>
        <v>0.05525</v>
      </c>
    </row>
    <row r="23" spans="2:14" ht="12.75">
      <c r="B23">
        <v>0.148</v>
      </c>
      <c r="C23">
        <v>-3.527</v>
      </c>
      <c r="D23">
        <v>4.547</v>
      </c>
      <c r="E23">
        <v>1.677</v>
      </c>
      <c r="F23">
        <v>-0.027</v>
      </c>
      <c r="G23">
        <v>-0.001</v>
      </c>
      <c r="H23">
        <f t="shared" si="0"/>
        <v>0.027018512172212593</v>
      </c>
      <c r="I23">
        <f>($H$32*22)+$H$33</f>
        <v>0.03879676463714077</v>
      </c>
      <c r="J23">
        <f t="shared" si="1"/>
        <v>-0.011778252464928175</v>
      </c>
      <c r="K23">
        <f>($F$32*22)+$F$33</f>
        <v>-0.024071428571428577</v>
      </c>
      <c r="L23">
        <f t="shared" si="2"/>
        <v>-0.0029285714285714227</v>
      </c>
      <c r="M23">
        <f>($G$32*22)+$G$33</f>
        <v>-0.02264285714285714</v>
      </c>
      <c r="N23">
        <f t="shared" si="3"/>
        <v>0.02164285714285714</v>
      </c>
    </row>
    <row r="24" spans="2:14" ht="12.75">
      <c r="B24">
        <v>0.148</v>
      </c>
      <c r="C24">
        <v>-1.997</v>
      </c>
      <c r="D24">
        <v>4.547</v>
      </c>
      <c r="E24">
        <v>1.677</v>
      </c>
      <c r="F24">
        <v>-0.021</v>
      </c>
      <c r="G24">
        <v>-0.032</v>
      </c>
      <c r="H24">
        <f t="shared" si="0"/>
        <v>0.038275318418009276</v>
      </c>
      <c r="I24">
        <f>($H$32*23)+$H$33</f>
        <v>0.035514799393374444</v>
      </c>
      <c r="J24">
        <f t="shared" si="1"/>
        <v>0.002760519024634832</v>
      </c>
      <c r="K24">
        <f>($F$32*23)+$F$33</f>
        <v>-0.020392857142857143</v>
      </c>
      <c r="L24">
        <f t="shared" si="2"/>
        <v>-0.0006071428571428582</v>
      </c>
      <c r="M24">
        <f>($G$32*23)+$G$33</f>
        <v>-0.022035714285714283</v>
      </c>
      <c r="N24">
        <f t="shared" si="3"/>
        <v>-0.009964285714285717</v>
      </c>
    </row>
    <row r="25" spans="2:14" ht="12.75">
      <c r="B25">
        <v>0.148</v>
      </c>
      <c r="C25">
        <v>-0.616</v>
      </c>
      <c r="D25">
        <v>4.547</v>
      </c>
      <c r="E25">
        <v>1.677</v>
      </c>
      <c r="F25">
        <v>-0.004</v>
      </c>
      <c r="G25">
        <v>0.008</v>
      </c>
      <c r="H25">
        <f t="shared" si="0"/>
        <v>0.008944271909999158</v>
      </c>
      <c r="I25">
        <f>($H$32*24)+$H$33</f>
        <v>0.032232834149608106</v>
      </c>
      <c r="J25">
        <f t="shared" si="1"/>
        <v>-0.02328856223960895</v>
      </c>
      <c r="K25">
        <f>($F$32*24)+$F$33</f>
        <v>-0.016714285714285723</v>
      </c>
      <c r="L25">
        <f t="shared" si="2"/>
        <v>0.012714285714285723</v>
      </c>
      <c r="M25">
        <f>($G$32*24)+$G$33</f>
        <v>-0.02142857142857143</v>
      </c>
      <c r="N25">
        <f t="shared" si="3"/>
        <v>0.02942857142857143</v>
      </c>
    </row>
    <row r="26" spans="2:14" ht="12.75">
      <c r="B26">
        <v>0.148</v>
      </c>
      <c r="C26">
        <v>-2.633</v>
      </c>
      <c r="D26">
        <v>4.547</v>
      </c>
      <c r="E26">
        <v>1.677</v>
      </c>
      <c r="F26">
        <v>0</v>
      </c>
      <c r="G26">
        <v>0.053</v>
      </c>
      <c r="H26">
        <f t="shared" si="0"/>
        <v>0.053</v>
      </c>
      <c r="I26">
        <f>($H$32*25)+$H$33</f>
        <v>0.02895086890584178</v>
      </c>
      <c r="J26">
        <f t="shared" si="1"/>
        <v>0.024049131094158217</v>
      </c>
      <c r="K26">
        <f>($F$32*25)+$F$33</f>
        <v>-0.01303571428571429</v>
      </c>
      <c r="L26">
        <f t="shared" si="2"/>
        <v>0.01303571428571429</v>
      </c>
      <c r="M26">
        <f>($G$32*25)+$G$33</f>
        <v>-0.02082142857142857</v>
      </c>
      <c r="N26">
        <f t="shared" si="3"/>
        <v>0.07382142857142857</v>
      </c>
    </row>
    <row r="27" spans="2:14" ht="12.75">
      <c r="B27">
        <v>0.148</v>
      </c>
      <c r="C27">
        <v>-3.205</v>
      </c>
      <c r="D27">
        <v>4.547</v>
      </c>
      <c r="E27">
        <v>1.677</v>
      </c>
      <c r="F27">
        <v>0.018</v>
      </c>
      <c r="G27">
        <v>0.022</v>
      </c>
      <c r="H27">
        <f t="shared" si="0"/>
        <v>0.02842534080710379</v>
      </c>
      <c r="I27">
        <f>($H$32*26)+$H$33</f>
        <v>0.025668903662075457</v>
      </c>
      <c r="J27">
        <f t="shared" si="1"/>
        <v>0.0027564371450283336</v>
      </c>
      <c r="K27">
        <f>($F$32*26)+$F$33</f>
        <v>-0.00935714285714287</v>
      </c>
      <c r="L27">
        <f t="shared" si="2"/>
        <v>0.027357142857142868</v>
      </c>
      <c r="M27">
        <f>($G$32*26)+$G$33</f>
        <v>-0.020214285714285712</v>
      </c>
      <c r="N27">
        <f t="shared" si="3"/>
        <v>0.04221428571428571</v>
      </c>
    </row>
    <row r="28" spans="2:14" ht="12.75">
      <c r="B28">
        <v>0.148</v>
      </c>
      <c r="C28">
        <v>-1.974</v>
      </c>
      <c r="D28">
        <v>4.547</v>
      </c>
      <c r="E28">
        <v>1.677</v>
      </c>
      <c r="F28">
        <v>0.018</v>
      </c>
      <c r="G28">
        <v>-0.01</v>
      </c>
      <c r="H28">
        <f t="shared" si="0"/>
        <v>0.020591260281974</v>
      </c>
      <c r="I28">
        <f>($H$32*27)+$H$33</f>
        <v>0.02238693841830912</v>
      </c>
      <c r="J28">
        <f t="shared" si="1"/>
        <v>-0.0017956781363351187</v>
      </c>
      <c r="K28">
        <f>($F$32*27)+$F$33</f>
        <v>-0.005678571428571436</v>
      </c>
      <c r="L28">
        <f t="shared" si="2"/>
        <v>0.023678571428571434</v>
      </c>
      <c r="M28">
        <f>($G$32*27)+$G$33</f>
        <v>-0.019607142857142854</v>
      </c>
      <c r="N28">
        <f t="shared" si="3"/>
        <v>0.009607142857142854</v>
      </c>
    </row>
    <row r="29" spans="2:14" ht="12.75">
      <c r="B29">
        <v>0.148</v>
      </c>
      <c r="C29">
        <v>-2.367</v>
      </c>
      <c r="D29">
        <v>4.547</v>
      </c>
      <c r="E29">
        <v>1.677</v>
      </c>
      <c r="F29">
        <v>-0.002</v>
      </c>
      <c r="G29">
        <v>-0.019</v>
      </c>
      <c r="H29">
        <f t="shared" si="0"/>
        <v>0.0191049731745428</v>
      </c>
      <c r="I29">
        <f>($H$32*28)+$H$33</f>
        <v>0.019104973174542794</v>
      </c>
      <c r="J29">
        <f t="shared" si="1"/>
        <v>0</v>
      </c>
      <c r="K29">
        <f>($F$32*28)+$F$33</f>
        <v>-0.0020000000000000018</v>
      </c>
      <c r="L29">
        <f t="shared" si="2"/>
        <v>0</v>
      </c>
      <c r="M29">
        <f>($G$32*28)+$G$33</f>
        <v>-0.019</v>
      </c>
      <c r="N29">
        <f t="shared" si="3"/>
        <v>0</v>
      </c>
    </row>
    <row r="31" spans="9:14" ht="12.75">
      <c r="I31" s="1" t="s">
        <v>2</v>
      </c>
      <c r="J31">
        <f>MIN(J1:J29)</f>
        <v>-0.04714433310767385</v>
      </c>
      <c r="K31" s="1" t="s">
        <v>2</v>
      </c>
      <c r="L31">
        <f>MIN(L1:L29)</f>
        <v>-0.10575</v>
      </c>
      <c r="M31" s="1" t="s">
        <v>2</v>
      </c>
      <c r="N31">
        <f>MIN(N1:N29)</f>
        <v>-0.009964285714285717</v>
      </c>
    </row>
    <row r="32" spans="5:14" ht="12.75">
      <c r="E32" t="s">
        <v>3</v>
      </c>
      <c r="F32">
        <f>(F29-F1)/28</f>
        <v>0.003678571428571428</v>
      </c>
      <c r="G32">
        <f>(G29-G1)/28</f>
        <v>0.0006071428571428571</v>
      </c>
      <c r="H32">
        <f>(H29-H1)/28</f>
        <v>-0.0032819652437663283</v>
      </c>
      <c r="I32" s="1" t="s">
        <v>0</v>
      </c>
      <c r="J32">
        <f>MAX(J1:J31)</f>
        <v>0.14264264100155563</v>
      </c>
      <c r="K32" s="1" t="s">
        <v>0</v>
      </c>
      <c r="L32">
        <f>MAX(L1:L31)</f>
        <v>0.04014285714285715</v>
      </c>
      <c r="M32" s="1" t="s">
        <v>0</v>
      </c>
      <c r="N32">
        <f>MAX(N1:N31)</f>
        <v>0.17935714285714285</v>
      </c>
    </row>
    <row r="33" spans="5:14" ht="12.75">
      <c r="E33" t="s">
        <v>4</v>
      </c>
      <c r="F33">
        <f>F1</f>
        <v>-0.105</v>
      </c>
      <c r="G33">
        <f>G1</f>
        <v>-0.036</v>
      </c>
      <c r="H33">
        <f>H1</f>
        <v>0.11099999999999999</v>
      </c>
      <c r="I33" s="1" t="s">
        <v>1</v>
      </c>
      <c r="J33">
        <f>STDEV(J1:J29)</f>
        <v>0.049180116079340426</v>
      </c>
      <c r="K33" s="1" t="s">
        <v>1</v>
      </c>
      <c r="L33">
        <f>STDEV(L1:L29)</f>
        <v>0.04263524683309987</v>
      </c>
      <c r="M33" s="1" t="s">
        <v>1</v>
      </c>
      <c r="N33">
        <f>STDEV(N1:N29)</f>
        <v>0.04573779341893544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B1:N33"/>
  <sheetViews>
    <sheetView zoomScale="75" zoomScaleNormal="75" workbookViewId="0" topLeftCell="A1">
      <selection activeCell="N1" sqref="N1:N29"/>
    </sheetView>
  </sheetViews>
  <sheetFormatPr defaultColWidth="9.140625" defaultRowHeight="12.75"/>
  <sheetData>
    <row r="1" spans="2:14" ht="12.75">
      <c r="B1">
        <v>0.148</v>
      </c>
      <c r="C1">
        <v>-4.788</v>
      </c>
      <c r="D1">
        <v>4.547</v>
      </c>
      <c r="E1">
        <v>1.677</v>
      </c>
      <c r="F1">
        <v>-0.125</v>
      </c>
      <c r="G1">
        <v>-0.118</v>
      </c>
      <c r="H1">
        <f aca="true" t="shared" si="0" ref="H1:H29">SQRT(G1*G1+F1*F1)</f>
        <v>0.17189822570346674</v>
      </c>
      <c r="I1">
        <f>($H$32*0)+$H$33</f>
        <v>0.17189822570346674</v>
      </c>
      <c r="J1">
        <f aca="true" t="shared" si="1" ref="J1:J29">H1-I1</f>
        <v>0</v>
      </c>
      <c r="K1">
        <f>($F$32*0)+$F$33</f>
        <v>-0.125</v>
      </c>
      <c r="L1">
        <f aca="true" t="shared" si="2" ref="L1:L29">F1-K1</f>
        <v>0</v>
      </c>
      <c r="M1">
        <f>($G$32*0)+$G$33</f>
        <v>-0.118</v>
      </c>
      <c r="N1">
        <f aca="true" t="shared" si="3" ref="N1:N29">G1-M1</f>
        <v>0</v>
      </c>
    </row>
    <row r="2" spans="2:14" ht="12.75">
      <c r="B2">
        <v>0.148</v>
      </c>
      <c r="C2">
        <v>-5.111</v>
      </c>
      <c r="D2">
        <v>4.547</v>
      </c>
      <c r="E2">
        <v>1.677</v>
      </c>
      <c r="F2">
        <v>-0.128</v>
      </c>
      <c r="G2">
        <v>-0.113</v>
      </c>
      <c r="H2">
        <f t="shared" si="0"/>
        <v>0.17074249617479534</v>
      </c>
      <c r="I2">
        <f>($H$32*1)+$H$33</f>
        <v>0.16788062431981138</v>
      </c>
      <c r="J2">
        <f t="shared" si="1"/>
        <v>0.0028618718549839606</v>
      </c>
      <c r="K2">
        <f>($F$32*1)+$F$33</f>
        <v>-0.12178571428571429</v>
      </c>
      <c r="L2">
        <f t="shared" si="2"/>
        <v>-0.006214285714285714</v>
      </c>
      <c r="M2">
        <f>($G$32*1)+$G$33</f>
        <v>-0.11549999999999999</v>
      </c>
      <c r="N2">
        <f t="shared" si="3"/>
        <v>0.0024999999999999883</v>
      </c>
    </row>
    <row r="3" spans="2:14" ht="12.75">
      <c r="B3">
        <v>0.148</v>
      </c>
      <c r="C3">
        <v>-5.111</v>
      </c>
      <c r="D3">
        <v>4.547</v>
      </c>
      <c r="E3">
        <v>1.677</v>
      </c>
      <c r="F3">
        <v>-0.133</v>
      </c>
      <c r="G3">
        <v>-0.104</v>
      </c>
      <c r="H3">
        <f t="shared" si="0"/>
        <v>0.16883423823383692</v>
      </c>
      <c r="I3">
        <f>($H$32*2)+$H$33</f>
        <v>0.163863022936156</v>
      </c>
      <c r="J3">
        <f t="shared" si="1"/>
        <v>0.004971215297680909</v>
      </c>
      <c r="K3">
        <f>($F$32*2)+$F$33</f>
        <v>-0.11857142857142858</v>
      </c>
      <c r="L3">
        <f t="shared" si="2"/>
        <v>-0.01442857142857143</v>
      </c>
      <c r="M3">
        <f>($G$32*2)+$G$33</f>
        <v>-0.11299999999999999</v>
      </c>
      <c r="N3">
        <f t="shared" si="3"/>
        <v>0.008999999999999994</v>
      </c>
    </row>
    <row r="4" spans="2:14" ht="12.75">
      <c r="B4">
        <v>0.148</v>
      </c>
      <c r="C4">
        <v>-5.119</v>
      </c>
      <c r="D4">
        <v>4.547</v>
      </c>
      <c r="E4">
        <v>1.677</v>
      </c>
      <c r="F4">
        <v>-0.137</v>
      </c>
      <c r="G4">
        <v>-0.075</v>
      </c>
      <c r="H4">
        <f t="shared" si="0"/>
        <v>0.15618578680533005</v>
      </c>
      <c r="I4">
        <f>($H$32*3)+$H$33</f>
        <v>0.15984542155250064</v>
      </c>
      <c r="J4">
        <f t="shared" si="1"/>
        <v>-0.003659634747170598</v>
      </c>
      <c r="K4">
        <f>($F$32*3)+$F$33</f>
        <v>-0.11535714285714285</v>
      </c>
      <c r="L4">
        <f t="shared" si="2"/>
        <v>-0.021642857142857158</v>
      </c>
      <c r="M4">
        <f>($G$32*3)+$G$33</f>
        <v>-0.1105</v>
      </c>
      <c r="N4">
        <f t="shared" si="3"/>
        <v>0.035500000000000004</v>
      </c>
    </row>
    <row r="5" spans="2:14" ht="12.75">
      <c r="B5">
        <v>0.148</v>
      </c>
      <c r="C5">
        <v>-5.404</v>
      </c>
      <c r="D5">
        <v>4.547</v>
      </c>
      <c r="E5">
        <v>1.677</v>
      </c>
      <c r="F5">
        <v>-0.158</v>
      </c>
      <c r="G5">
        <v>-0.043</v>
      </c>
      <c r="H5">
        <f t="shared" si="0"/>
        <v>0.16374675569305183</v>
      </c>
      <c r="I5">
        <f>($H$32*4)+$H$33</f>
        <v>0.1558278201688453</v>
      </c>
      <c r="J5">
        <f t="shared" si="1"/>
        <v>0.007918935524206527</v>
      </c>
      <c r="K5">
        <f>($F$32*4)+$F$33</f>
        <v>-0.11214285714285714</v>
      </c>
      <c r="L5">
        <f t="shared" si="2"/>
        <v>-0.04585714285714286</v>
      </c>
      <c r="M5">
        <f>($G$32*4)+$G$33</f>
        <v>-0.108</v>
      </c>
      <c r="N5">
        <f t="shared" si="3"/>
        <v>0.065</v>
      </c>
    </row>
    <row r="6" spans="2:14" ht="12.75">
      <c r="B6">
        <v>0.148</v>
      </c>
      <c r="C6">
        <v>-4.972</v>
      </c>
      <c r="D6">
        <v>4.547</v>
      </c>
      <c r="E6">
        <v>1.677</v>
      </c>
      <c r="F6">
        <v>-0.149</v>
      </c>
      <c r="G6">
        <v>-0.053</v>
      </c>
      <c r="H6">
        <f t="shared" si="0"/>
        <v>0.1581455026233753</v>
      </c>
      <c r="I6">
        <f>($H$32*5)+$H$33</f>
        <v>0.15181021878518994</v>
      </c>
      <c r="J6">
        <f t="shared" si="1"/>
        <v>0.006335283838185352</v>
      </c>
      <c r="K6">
        <f>($F$32*5)+$F$33</f>
        <v>-0.10892857142857143</v>
      </c>
      <c r="L6">
        <f t="shared" si="2"/>
        <v>-0.04007142857142856</v>
      </c>
      <c r="M6">
        <f>($G$32*5)+$G$33</f>
        <v>-0.1055</v>
      </c>
      <c r="N6">
        <f t="shared" si="3"/>
        <v>0.0525</v>
      </c>
    </row>
    <row r="7" spans="2:14" ht="12.75">
      <c r="B7">
        <v>0.148</v>
      </c>
      <c r="C7">
        <v>-4.821</v>
      </c>
      <c r="D7">
        <v>4.547</v>
      </c>
      <c r="E7">
        <v>1.677</v>
      </c>
      <c r="F7">
        <v>-0.137</v>
      </c>
      <c r="G7">
        <v>-0.066</v>
      </c>
      <c r="H7">
        <f t="shared" si="0"/>
        <v>0.1520690632574555</v>
      </c>
      <c r="I7">
        <f>($H$32*6)+$H$33</f>
        <v>0.14779261740153457</v>
      </c>
      <c r="J7">
        <f t="shared" si="1"/>
        <v>0.004276445855920935</v>
      </c>
      <c r="K7">
        <f>($F$32*6)+$F$33</f>
        <v>-0.10571428571428572</v>
      </c>
      <c r="L7">
        <f t="shared" si="2"/>
        <v>-0.03128571428571429</v>
      </c>
      <c r="M7">
        <f>($G$32*6)+$G$33</f>
        <v>-0.103</v>
      </c>
      <c r="N7">
        <f t="shared" si="3"/>
        <v>0.03699999999999999</v>
      </c>
    </row>
    <row r="8" spans="2:14" ht="12.75">
      <c r="B8">
        <v>0.148</v>
      </c>
      <c r="C8">
        <v>-5.332</v>
      </c>
      <c r="D8">
        <v>4.547</v>
      </c>
      <c r="E8">
        <v>1.677</v>
      </c>
      <c r="F8">
        <v>-0.123</v>
      </c>
      <c r="G8">
        <v>-0.073</v>
      </c>
      <c r="H8">
        <f t="shared" si="0"/>
        <v>0.1430314650697531</v>
      </c>
      <c r="I8">
        <f>($H$32*7)+$H$33</f>
        <v>0.1437750160178792</v>
      </c>
      <c r="J8">
        <f t="shared" si="1"/>
        <v>-0.0007435509481261149</v>
      </c>
      <c r="K8">
        <f>($F$32*7)+$F$33</f>
        <v>-0.10250000000000001</v>
      </c>
      <c r="L8">
        <f t="shared" si="2"/>
        <v>-0.02049999999999999</v>
      </c>
      <c r="M8">
        <f>($G$32*7)+$G$33</f>
        <v>-0.10049999999999999</v>
      </c>
      <c r="N8">
        <f t="shared" si="3"/>
        <v>0.027499999999999997</v>
      </c>
    </row>
    <row r="9" spans="2:14" ht="12.75">
      <c r="B9">
        <v>0.148</v>
      </c>
      <c r="C9">
        <v>-4.387</v>
      </c>
      <c r="D9">
        <v>4.547</v>
      </c>
      <c r="E9">
        <v>1.677</v>
      </c>
      <c r="F9">
        <v>-0.113</v>
      </c>
      <c r="G9">
        <v>-0.084</v>
      </c>
      <c r="H9">
        <f t="shared" si="0"/>
        <v>0.14080127840328724</v>
      </c>
      <c r="I9">
        <f>($H$32*8)+$H$33</f>
        <v>0.13975741463422384</v>
      </c>
      <c r="J9">
        <f t="shared" si="1"/>
        <v>0.0010438637690634023</v>
      </c>
      <c r="K9">
        <f>($F$32*8)+$F$33</f>
        <v>-0.09928571428571428</v>
      </c>
      <c r="L9">
        <f t="shared" si="2"/>
        <v>-0.01371428571428572</v>
      </c>
      <c r="M9">
        <f>($G$32*8)+$G$33</f>
        <v>-0.098</v>
      </c>
      <c r="N9">
        <f t="shared" si="3"/>
        <v>0.013999999999999999</v>
      </c>
    </row>
    <row r="10" spans="2:14" ht="12.75">
      <c r="B10">
        <v>0.148</v>
      </c>
      <c r="C10">
        <v>-4.012</v>
      </c>
      <c r="D10">
        <v>4.547</v>
      </c>
      <c r="E10">
        <v>1.677</v>
      </c>
      <c r="F10">
        <v>-0.104</v>
      </c>
      <c r="G10">
        <v>-0.09</v>
      </c>
      <c r="H10">
        <f t="shared" si="0"/>
        <v>0.13753544997563355</v>
      </c>
      <c r="I10">
        <f>($H$32*9)+$H$33</f>
        <v>0.1357398132505685</v>
      </c>
      <c r="J10">
        <f t="shared" si="1"/>
        <v>0.001795636725065053</v>
      </c>
      <c r="K10">
        <f>($F$32*9)+$F$33</f>
        <v>-0.09607142857142857</v>
      </c>
      <c r="L10">
        <f t="shared" si="2"/>
        <v>-0.007928571428571424</v>
      </c>
      <c r="M10">
        <f>($G$32*9)+$G$33</f>
        <v>-0.0955</v>
      </c>
      <c r="N10">
        <f t="shared" si="3"/>
        <v>0.005500000000000005</v>
      </c>
    </row>
    <row r="11" spans="2:14" ht="12.75">
      <c r="B11">
        <v>0.148</v>
      </c>
      <c r="C11">
        <v>-4.024</v>
      </c>
      <c r="D11">
        <v>4.547</v>
      </c>
      <c r="E11">
        <v>1.677</v>
      </c>
      <c r="F11">
        <v>-0.1</v>
      </c>
      <c r="G11">
        <v>-0.084</v>
      </c>
      <c r="H11">
        <f t="shared" si="0"/>
        <v>0.13059862173851608</v>
      </c>
      <c r="I11">
        <f>($H$32*10)+$H$33</f>
        <v>0.13172221186691313</v>
      </c>
      <c r="J11">
        <f t="shared" si="1"/>
        <v>-0.0011235901283970506</v>
      </c>
      <c r="K11">
        <f>($F$32*10)+$F$33</f>
        <v>-0.09285714285714286</v>
      </c>
      <c r="L11">
        <f t="shared" si="2"/>
        <v>-0.007142857142857145</v>
      </c>
      <c r="M11">
        <f>($G$32*10)+$G$33</f>
        <v>-0.093</v>
      </c>
      <c r="N11">
        <f t="shared" si="3"/>
        <v>0.008999999999999994</v>
      </c>
    </row>
    <row r="12" spans="2:14" ht="12.75">
      <c r="B12">
        <v>0.148</v>
      </c>
      <c r="C12">
        <v>-2.7</v>
      </c>
      <c r="D12">
        <v>4.547</v>
      </c>
      <c r="E12">
        <v>1.677</v>
      </c>
      <c r="F12">
        <v>-0.085</v>
      </c>
      <c r="G12">
        <v>-0.08</v>
      </c>
      <c r="H12">
        <f t="shared" si="0"/>
        <v>0.11672617529928753</v>
      </c>
      <c r="I12">
        <f>($H$32*11)+$H$33</f>
        <v>0.12770461048325776</v>
      </c>
      <c r="J12">
        <f t="shared" si="1"/>
        <v>-0.010978435183970237</v>
      </c>
      <c r="K12">
        <f>($F$32*11)+$F$33</f>
        <v>-0.08964285714285714</v>
      </c>
      <c r="L12">
        <f t="shared" si="2"/>
        <v>0.004642857142857129</v>
      </c>
      <c r="M12">
        <f>($G$32*11)+$G$33</f>
        <v>-0.0905</v>
      </c>
      <c r="N12">
        <f t="shared" si="3"/>
        <v>0.010499999999999995</v>
      </c>
    </row>
    <row r="13" spans="2:14" ht="12.75">
      <c r="B13">
        <v>0.148</v>
      </c>
      <c r="C13">
        <v>-3.395</v>
      </c>
      <c r="D13">
        <v>4.547</v>
      </c>
      <c r="E13">
        <v>1.677</v>
      </c>
      <c r="F13">
        <v>-0.066</v>
      </c>
      <c r="G13">
        <v>-0.068</v>
      </c>
      <c r="H13">
        <f t="shared" si="0"/>
        <v>0.09476286192385708</v>
      </c>
      <c r="I13">
        <f>($H$32*12)+$H$33</f>
        <v>0.1236870090996024</v>
      </c>
      <c r="J13">
        <f t="shared" si="1"/>
        <v>-0.02892414717574532</v>
      </c>
      <c r="K13">
        <f>($F$32*12)+$F$33</f>
        <v>-0.08642857142857144</v>
      </c>
      <c r="L13">
        <f t="shared" si="2"/>
        <v>0.020428571428571435</v>
      </c>
      <c r="M13">
        <f>($G$32*12)+$G$33</f>
        <v>-0.088</v>
      </c>
      <c r="N13">
        <f t="shared" si="3"/>
        <v>0.01999999999999999</v>
      </c>
    </row>
    <row r="14" spans="2:14" ht="12.75">
      <c r="B14">
        <v>0.148</v>
      </c>
      <c r="C14">
        <v>-1.275</v>
      </c>
      <c r="D14">
        <v>4.547</v>
      </c>
      <c r="E14">
        <v>1.677</v>
      </c>
      <c r="F14">
        <v>-0.049</v>
      </c>
      <c r="G14">
        <v>-0.071</v>
      </c>
      <c r="H14">
        <f t="shared" si="0"/>
        <v>0.0862670273047588</v>
      </c>
      <c r="I14">
        <f>($H$32*13)+$H$33</f>
        <v>0.11966940771594703</v>
      </c>
      <c r="J14">
        <f t="shared" si="1"/>
        <v>-0.03340238041118823</v>
      </c>
      <c r="K14">
        <f>($F$32*13)+$F$33</f>
        <v>-0.08321428571428571</v>
      </c>
      <c r="L14">
        <f t="shared" si="2"/>
        <v>0.03421428571428571</v>
      </c>
      <c r="M14">
        <f>($G$32*13)+$G$33</f>
        <v>-0.08549999999999999</v>
      </c>
      <c r="N14">
        <f t="shared" si="3"/>
        <v>0.014499999999999999</v>
      </c>
    </row>
    <row r="15" spans="2:14" ht="12.75">
      <c r="B15">
        <v>0.148</v>
      </c>
      <c r="C15">
        <v>-2.014</v>
      </c>
      <c r="D15">
        <v>4.547</v>
      </c>
      <c r="E15">
        <v>1.677</v>
      </c>
      <c r="F15">
        <v>-0.048</v>
      </c>
      <c r="G15">
        <v>-0.075</v>
      </c>
      <c r="H15">
        <f t="shared" si="0"/>
        <v>0.08904493247793498</v>
      </c>
      <c r="I15">
        <f>($H$32*14)+$H$33</f>
        <v>0.11565180633229166</v>
      </c>
      <c r="J15">
        <f t="shared" si="1"/>
        <v>-0.026606873854356686</v>
      </c>
      <c r="K15">
        <f>($F$32*14)+$F$33</f>
        <v>-0.08</v>
      </c>
      <c r="L15">
        <f t="shared" si="2"/>
        <v>0.032</v>
      </c>
      <c r="M15">
        <f>($G$32*14)+$G$33</f>
        <v>-0.08299999999999999</v>
      </c>
      <c r="N15">
        <f t="shared" si="3"/>
        <v>0.007999999999999993</v>
      </c>
    </row>
    <row r="16" spans="2:14" ht="12.75">
      <c r="B16">
        <v>0.148</v>
      </c>
      <c r="C16">
        <v>-3.186</v>
      </c>
      <c r="D16">
        <v>4.547</v>
      </c>
      <c r="E16">
        <v>1.677</v>
      </c>
      <c r="F16">
        <v>-0.058</v>
      </c>
      <c r="G16">
        <v>-0.076</v>
      </c>
      <c r="H16">
        <f t="shared" si="0"/>
        <v>0.09560334722173697</v>
      </c>
      <c r="I16">
        <f>($H$32*15)+$H$33</f>
        <v>0.1116342049486363</v>
      </c>
      <c r="J16">
        <f t="shared" si="1"/>
        <v>-0.016030857726899328</v>
      </c>
      <c r="K16">
        <f>($F$32*15)+$F$33</f>
        <v>-0.07678571428571429</v>
      </c>
      <c r="L16">
        <f t="shared" si="2"/>
        <v>0.018785714285714288</v>
      </c>
      <c r="M16">
        <f>($G$32*15)+$G$33</f>
        <v>-0.0805</v>
      </c>
      <c r="N16">
        <f t="shared" si="3"/>
        <v>0.004500000000000004</v>
      </c>
    </row>
    <row r="17" spans="2:14" ht="12.75">
      <c r="B17">
        <v>0.148</v>
      </c>
      <c r="C17">
        <v>-4.882</v>
      </c>
      <c r="D17">
        <v>4.547</v>
      </c>
      <c r="E17">
        <v>1.677</v>
      </c>
      <c r="F17">
        <v>-0.045</v>
      </c>
      <c r="G17">
        <v>-0.091</v>
      </c>
      <c r="H17">
        <f t="shared" si="0"/>
        <v>0.10151847122568385</v>
      </c>
      <c r="I17">
        <f>($H$32*16)+$H$33</f>
        <v>0.10761660356498094</v>
      </c>
      <c r="J17">
        <f t="shared" si="1"/>
        <v>-0.0060981323392970965</v>
      </c>
      <c r="K17">
        <f>($F$32*16)+$F$33</f>
        <v>-0.07357142857142857</v>
      </c>
      <c r="L17">
        <f t="shared" si="2"/>
        <v>0.028571428571428567</v>
      </c>
      <c r="M17">
        <f>($G$32*16)+$G$33</f>
        <v>-0.078</v>
      </c>
      <c r="N17">
        <f t="shared" si="3"/>
        <v>-0.012999999999999998</v>
      </c>
    </row>
    <row r="18" spans="2:14" ht="12.75">
      <c r="B18">
        <v>0.148</v>
      </c>
      <c r="C18">
        <v>-3.913</v>
      </c>
      <c r="D18">
        <v>4.547</v>
      </c>
      <c r="E18">
        <v>1.677</v>
      </c>
      <c r="F18">
        <v>-0.073</v>
      </c>
      <c r="G18">
        <v>-0.073</v>
      </c>
      <c r="H18">
        <f t="shared" si="0"/>
        <v>0.10323759005323593</v>
      </c>
      <c r="I18">
        <f>($H$32*17)+$H$33</f>
        <v>0.10359900218132558</v>
      </c>
      <c r="J18">
        <f t="shared" si="1"/>
        <v>-0.0003614121280896415</v>
      </c>
      <c r="K18">
        <f>($F$32*17)+$F$33</f>
        <v>-0.07035714285714287</v>
      </c>
      <c r="L18">
        <f t="shared" si="2"/>
        <v>-0.0026428571428571274</v>
      </c>
      <c r="M18">
        <f>($G$32*17)+$G$33</f>
        <v>-0.0755</v>
      </c>
      <c r="N18">
        <f t="shared" si="3"/>
        <v>0.0025000000000000022</v>
      </c>
    </row>
    <row r="19" spans="2:14" ht="12.75">
      <c r="B19">
        <v>0.148</v>
      </c>
      <c r="C19">
        <v>-3.874</v>
      </c>
      <c r="D19">
        <v>4.547</v>
      </c>
      <c r="E19">
        <v>1.677</v>
      </c>
      <c r="F19">
        <v>-0.06</v>
      </c>
      <c r="G19">
        <v>-0.059</v>
      </c>
      <c r="H19">
        <f t="shared" si="0"/>
        <v>0.0841486779456457</v>
      </c>
      <c r="I19">
        <f>($H$32*18)+$H$33</f>
        <v>0.09958140079767022</v>
      </c>
      <c r="J19">
        <f t="shared" si="1"/>
        <v>-0.015432722852024516</v>
      </c>
      <c r="K19">
        <f>($F$32*18)+$F$33</f>
        <v>-0.06714285714285714</v>
      </c>
      <c r="L19">
        <f t="shared" si="2"/>
        <v>0.007142857142857145</v>
      </c>
      <c r="M19">
        <f>($G$32*18)+$G$33</f>
        <v>-0.07300000000000001</v>
      </c>
      <c r="N19">
        <f t="shared" si="3"/>
        <v>0.014000000000000012</v>
      </c>
    </row>
    <row r="20" spans="2:14" ht="12.75">
      <c r="B20">
        <v>0.148</v>
      </c>
      <c r="C20">
        <v>-3.255</v>
      </c>
      <c r="D20">
        <v>4.547</v>
      </c>
      <c r="E20">
        <v>1.677</v>
      </c>
      <c r="F20">
        <v>-0.084</v>
      </c>
      <c r="G20">
        <v>-0.061</v>
      </c>
      <c r="H20">
        <f t="shared" si="0"/>
        <v>0.1038123306741545</v>
      </c>
      <c r="I20">
        <f>($H$32*19)+$H$33</f>
        <v>0.09556379941401486</v>
      </c>
      <c r="J20">
        <f t="shared" si="1"/>
        <v>0.00824853126013965</v>
      </c>
      <c r="K20">
        <f>($F$32*19)+$F$33</f>
        <v>-0.06392857142857143</v>
      </c>
      <c r="L20">
        <f t="shared" si="2"/>
        <v>-0.020071428571428573</v>
      </c>
      <c r="M20">
        <f>($G$32*19)+$G$33</f>
        <v>-0.07050000000000001</v>
      </c>
      <c r="N20">
        <f t="shared" si="3"/>
        <v>0.009500000000000008</v>
      </c>
    </row>
    <row r="21" spans="2:14" ht="12.75">
      <c r="B21">
        <v>0.148</v>
      </c>
      <c r="C21">
        <v>-2.414</v>
      </c>
      <c r="D21">
        <v>4.547</v>
      </c>
      <c r="E21">
        <v>1.677</v>
      </c>
      <c r="F21">
        <v>-0.104</v>
      </c>
      <c r="G21">
        <v>-0.103</v>
      </c>
      <c r="H21">
        <f t="shared" si="0"/>
        <v>0.14637281168304447</v>
      </c>
      <c r="I21">
        <f>($H$32*20)+$H$33</f>
        <v>0.09154619803035949</v>
      </c>
      <c r="J21">
        <f t="shared" si="1"/>
        <v>0.054826613652684986</v>
      </c>
      <c r="K21">
        <f>($F$32*20)+$F$33</f>
        <v>-0.06071428571428572</v>
      </c>
      <c r="L21">
        <f t="shared" si="2"/>
        <v>-0.043285714285714275</v>
      </c>
      <c r="M21">
        <f>($G$32*20)+$G$33</f>
        <v>-0.068</v>
      </c>
      <c r="N21">
        <f t="shared" si="3"/>
        <v>-0.03499999999999999</v>
      </c>
    </row>
    <row r="22" spans="2:14" ht="12.75">
      <c r="B22">
        <v>0.148</v>
      </c>
      <c r="C22">
        <v>-2.717</v>
      </c>
      <c r="D22">
        <v>4.547</v>
      </c>
      <c r="E22">
        <v>1.677</v>
      </c>
      <c r="F22">
        <v>-0.108</v>
      </c>
      <c r="G22">
        <v>-0.099</v>
      </c>
      <c r="H22">
        <f t="shared" si="0"/>
        <v>0.14650938536489735</v>
      </c>
      <c r="I22">
        <f>($H$32*21)+$H$33</f>
        <v>0.08752859664670413</v>
      </c>
      <c r="J22">
        <f t="shared" si="1"/>
        <v>0.05898078871819322</v>
      </c>
      <c r="K22">
        <f>($F$32*21)+$F$33</f>
        <v>-0.057499999999999996</v>
      </c>
      <c r="L22">
        <f t="shared" si="2"/>
        <v>-0.0505</v>
      </c>
      <c r="M22">
        <f>($G$32*21)+$G$33</f>
        <v>-0.0655</v>
      </c>
      <c r="N22">
        <f t="shared" si="3"/>
        <v>-0.0335</v>
      </c>
    </row>
    <row r="23" spans="2:14" ht="12.75">
      <c r="B23">
        <v>0.148</v>
      </c>
      <c r="C23">
        <v>-2.855</v>
      </c>
      <c r="D23">
        <v>4.547</v>
      </c>
      <c r="E23">
        <v>1.677</v>
      </c>
      <c r="F23">
        <v>-0.113</v>
      </c>
      <c r="G23">
        <v>-0.091</v>
      </c>
      <c r="H23">
        <f t="shared" si="0"/>
        <v>0.14508618128546907</v>
      </c>
      <c r="I23">
        <f>($H$32*22)+$H$33</f>
        <v>0.08351099526304877</v>
      </c>
      <c r="J23">
        <f t="shared" si="1"/>
        <v>0.061575186022420306</v>
      </c>
      <c r="K23">
        <f>($F$32*22)+$F$33</f>
        <v>-0.054285714285714284</v>
      </c>
      <c r="L23">
        <f t="shared" si="2"/>
        <v>-0.05871428571428572</v>
      </c>
      <c r="M23">
        <f>($G$32*22)+$G$33</f>
        <v>-0.063</v>
      </c>
      <c r="N23">
        <f t="shared" si="3"/>
        <v>-0.027999999999999997</v>
      </c>
    </row>
    <row r="24" spans="2:14" ht="12.75">
      <c r="B24">
        <v>0.148</v>
      </c>
      <c r="C24">
        <v>-3.428</v>
      </c>
      <c r="D24">
        <v>4.547</v>
      </c>
      <c r="E24">
        <v>1.677</v>
      </c>
      <c r="F24">
        <v>-0.105</v>
      </c>
      <c r="G24">
        <v>-0.082</v>
      </c>
      <c r="H24">
        <f t="shared" si="0"/>
        <v>0.1332253729587574</v>
      </c>
      <c r="I24">
        <f>($H$32*23)+$H$33</f>
        <v>0.0794933938793934</v>
      </c>
      <c r="J24">
        <f t="shared" si="1"/>
        <v>0.05373197907936399</v>
      </c>
      <c r="K24">
        <f>($F$32*23)+$F$33</f>
        <v>-0.05107142857142857</v>
      </c>
      <c r="L24">
        <f t="shared" si="2"/>
        <v>-0.05392857142857142</v>
      </c>
      <c r="M24">
        <f>($G$32*23)+$G$33</f>
        <v>-0.060500000000000005</v>
      </c>
      <c r="N24">
        <f t="shared" si="3"/>
        <v>-0.0215</v>
      </c>
    </row>
    <row r="25" spans="2:14" ht="12.75">
      <c r="B25">
        <v>0.148</v>
      </c>
      <c r="C25">
        <v>-2.789</v>
      </c>
      <c r="D25">
        <v>4.547</v>
      </c>
      <c r="E25">
        <v>1.677</v>
      </c>
      <c r="F25">
        <v>-0.112</v>
      </c>
      <c r="G25">
        <v>-0.055</v>
      </c>
      <c r="H25">
        <f t="shared" si="0"/>
        <v>0.12477579893553077</v>
      </c>
      <c r="I25">
        <f>($H$32*24)+$H$33</f>
        <v>0.07547579249573805</v>
      </c>
      <c r="J25">
        <f t="shared" si="1"/>
        <v>0.04930000643979272</v>
      </c>
      <c r="K25">
        <f>($F$32*24)+$F$33</f>
        <v>-0.04785714285714286</v>
      </c>
      <c r="L25">
        <f t="shared" si="2"/>
        <v>-0.06414285714285714</v>
      </c>
      <c r="M25">
        <f>($G$32*24)+$G$33</f>
        <v>-0.058</v>
      </c>
      <c r="N25">
        <f t="shared" si="3"/>
        <v>0.0030000000000000027</v>
      </c>
    </row>
    <row r="26" spans="2:14" ht="12.75">
      <c r="B26">
        <v>0.148</v>
      </c>
      <c r="C26">
        <v>-3.588</v>
      </c>
      <c r="D26">
        <v>4.547</v>
      </c>
      <c r="E26">
        <v>1.677</v>
      </c>
      <c r="F26">
        <v>-0.108</v>
      </c>
      <c r="G26">
        <v>-0.09</v>
      </c>
      <c r="H26">
        <f t="shared" si="0"/>
        <v>0.14058449416631977</v>
      </c>
      <c r="I26">
        <f>($H$32*25)+$H$33</f>
        <v>0.07145819111208268</v>
      </c>
      <c r="J26">
        <f t="shared" si="1"/>
        <v>0.06912630305423709</v>
      </c>
      <c r="K26">
        <f>($F$32*25)+$F$33</f>
        <v>-0.04464285714285715</v>
      </c>
      <c r="L26">
        <f t="shared" si="2"/>
        <v>-0.06335714285714285</v>
      </c>
      <c r="M26">
        <f>($G$32*25)+$G$33</f>
        <v>-0.0555</v>
      </c>
      <c r="N26">
        <f t="shared" si="3"/>
        <v>-0.034499999999999996</v>
      </c>
    </row>
    <row r="27" spans="2:14" ht="12.75">
      <c r="B27">
        <v>0.148</v>
      </c>
      <c r="C27">
        <v>-3.245</v>
      </c>
      <c r="D27">
        <v>4.547</v>
      </c>
      <c r="E27">
        <v>1.677</v>
      </c>
      <c r="F27">
        <v>-0.102</v>
      </c>
      <c r="G27">
        <v>-0.091</v>
      </c>
      <c r="H27">
        <f t="shared" si="0"/>
        <v>0.13669308687713508</v>
      </c>
      <c r="I27">
        <f>($H$32*26)+$H$33</f>
        <v>0.06744058972842731</v>
      </c>
      <c r="J27">
        <f t="shared" si="1"/>
        <v>0.06925249714870776</v>
      </c>
      <c r="K27">
        <f>($F$32*26)+$F$33</f>
        <v>-0.041428571428571426</v>
      </c>
      <c r="L27">
        <f t="shared" si="2"/>
        <v>-0.06057142857142857</v>
      </c>
      <c r="M27">
        <f>($G$32*26)+$G$33</f>
        <v>-0.053000000000000005</v>
      </c>
      <c r="N27">
        <f t="shared" si="3"/>
        <v>-0.03799999999999999</v>
      </c>
    </row>
    <row r="28" spans="2:14" ht="12.75">
      <c r="B28">
        <v>0.148</v>
      </c>
      <c r="C28">
        <v>-3.553</v>
      </c>
      <c r="D28">
        <v>4.547</v>
      </c>
      <c r="E28">
        <v>1.677</v>
      </c>
      <c r="F28">
        <v>-0.049</v>
      </c>
      <c r="G28">
        <v>-0.058</v>
      </c>
      <c r="H28">
        <f t="shared" si="0"/>
        <v>0.07592759709091287</v>
      </c>
      <c r="I28">
        <f>($H$32*27)+$H$33</f>
        <v>0.06342298834477195</v>
      </c>
      <c r="J28">
        <f t="shared" si="1"/>
        <v>0.012504608746140927</v>
      </c>
      <c r="K28">
        <f>($F$32*27)+$F$33</f>
        <v>-0.038214285714285715</v>
      </c>
      <c r="L28">
        <f t="shared" si="2"/>
        <v>-0.010785714285714287</v>
      </c>
      <c r="M28">
        <f>($G$32*27)+$G$33</f>
        <v>-0.0505</v>
      </c>
      <c r="N28">
        <f t="shared" si="3"/>
        <v>-0.0075</v>
      </c>
    </row>
    <row r="29" spans="2:14" ht="12.75">
      <c r="B29">
        <v>0.148</v>
      </c>
      <c r="C29">
        <v>-2.397</v>
      </c>
      <c r="D29">
        <v>4.547</v>
      </c>
      <c r="E29">
        <v>1.677</v>
      </c>
      <c r="F29">
        <v>-0.035</v>
      </c>
      <c r="G29">
        <v>-0.048</v>
      </c>
      <c r="H29">
        <f t="shared" si="0"/>
        <v>0.05940538696111658</v>
      </c>
      <c r="I29">
        <f>($H$32*28)+$H$33</f>
        <v>0.059405386961116594</v>
      </c>
      <c r="J29">
        <f t="shared" si="1"/>
        <v>0</v>
      </c>
      <c r="K29">
        <f>($F$32*28)+$F$33</f>
        <v>-0.035</v>
      </c>
      <c r="L29">
        <f t="shared" si="2"/>
        <v>0</v>
      </c>
      <c r="M29">
        <f>($G$32*28)+$G$33</f>
        <v>-0.048</v>
      </c>
      <c r="N29">
        <f t="shared" si="3"/>
        <v>0</v>
      </c>
    </row>
    <row r="31" spans="9:14" ht="12.75">
      <c r="I31" s="1" t="s">
        <v>2</v>
      </c>
      <c r="J31">
        <f>MIN(J1:J29)</f>
        <v>-0.03340238041118823</v>
      </c>
      <c r="K31" s="1" t="s">
        <v>2</v>
      </c>
      <c r="L31">
        <f>MIN(L1:L29)</f>
        <v>-0.06414285714285714</v>
      </c>
      <c r="M31" s="1" t="s">
        <v>2</v>
      </c>
      <c r="N31">
        <f>MIN(N1:N29)</f>
        <v>-0.03799999999999999</v>
      </c>
    </row>
    <row r="32" spans="5:14" ht="12.75">
      <c r="E32" t="s">
        <v>3</v>
      </c>
      <c r="F32">
        <f>(F29-F1)/28</f>
        <v>0.0032142857142857142</v>
      </c>
      <c r="G32">
        <f>(G29-G1)/28</f>
        <v>0.0024999999999999996</v>
      </c>
      <c r="H32">
        <f>(H29-H1)/28</f>
        <v>-0.004017601383655363</v>
      </c>
      <c r="I32" s="1" t="s">
        <v>0</v>
      </c>
      <c r="J32">
        <f>MAX(J1:J31)</f>
        <v>0.06925249714870776</v>
      </c>
      <c r="K32" s="1" t="s">
        <v>0</v>
      </c>
      <c r="L32">
        <f>MAX(L1:L31)</f>
        <v>0.03421428571428571</v>
      </c>
      <c r="M32" s="1" t="s">
        <v>0</v>
      </c>
      <c r="N32">
        <f>MAX(N1:N31)</f>
        <v>0.065</v>
      </c>
    </row>
    <row r="33" spans="5:14" ht="12.75">
      <c r="E33" t="s">
        <v>4</v>
      </c>
      <c r="F33">
        <f>F1</f>
        <v>-0.125</v>
      </c>
      <c r="G33">
        <f>G1</f>
        <v>-0.118</v>
      </c>
      <c r="H33">
        <f>H1</f>
        <v>0.17189822570346674</v>
      </c>
      <c r="I33" s="1" t="s">
        <v>1</v>
      </c>
      <c r="J33">
        <f>STDEV(J1:J29)</f>
        <v>0.0300435272860951</v>
      </c>
      <c r="K33" s="1" t="s">
        <v>1</v>
      </c>
      <c r="L33">
        <f>STDEV(L1:L29)</f>
        <v>0.029742048713004416</v>
      </c>
      <c r="M33" s="1" t="s">
        <v>1</v>
      </c>
      <c r="N33">
        <f>STDEV(N1:N29)</f>
        <v>0.025149932180225668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B1:N33"/>
  <sheetViews>
    <sheetView zoomScale="75" zoomScaleNormal="75" workbookViewId="0" topLeftCell="A1">
      <selection activeCell="N1" sqref="N1:N29"/>
    </sheetView>
  </sheetViews>
  <sheetFormatPr defaultColWidth="9.140625" defaultRowHeight="12.75"/>
  <sheetData>
    <row r="1" spans="2:14" ht="12.75">
      <c r="B1">
        <v>0.148</v>
      </c>
      <c r="C1">
        <v>-5.866</v>
      </c>
      <c r="D1">
        <v>4.547</v>
      </c>
      <c r="E1">
        <v>1.677</v>
      </c>
      <c r="F1">
        <v>-0.113</v>
      </c>
      <c r="G1">
        <v>-0.106</v>
      </c>
      <c r="H1">
        <f aca="true" t="shared" si="0" ref="H1:H29">SQRT(G1*G1+F1*F1)</f>
        <v>0.15493547043850223</v>
      </c>
      <c r="I1">
        <f>($H$32*0)+$H$33</f>
        <v>0.15493547043850223</v>
      </c>
      <c r="J1">
        <f aca="true" t="shared" si="1" ref="J1:J29">H1-I1</f>
        <v>0</v>
      </c>
      <c r="K1">
        <f>($F$32*0)+$F$33</f>
        <v>-0.113</v>
      </c>
      <c r="L1">
        <f aca="true" t="shared" si="2" ref="L1:L29">F1-K1</f>
        <v>0</v>
      </c>
      <c r="M1">
        <f>($G$32*0)+$G$33</f>
        <v>-0.106</v>
      </c>
      <c r="N1">
        <f aca="true" t="shared" si="3" ref="N1:N29">G1-M1</f>
        <v>0</v>
      </c>
    </row>
    <row r="2" spans="2:14" ht="12.75">
      <c r="B2">
        <v>0.148</v>
      </c>
      <c r="C2">
        <v>-5.297</v>
      </c>
      <c r="D2">
        <v>4.547</v>
      </c>
      <c r="E2">
        <v>1.677</v>
      </c>
      <c r="F2">
        <v>-0.152</v>
      </c>
      <c r="G2">
        <v>-0.125</v>
      </c>
      <c r="H2">
        <f t="shared" si="0"/>
        <v>0.19679684956827942</v>
      </c>
      <c r="I2">
        <f>($H$32*1)+$H$33</f>
        <v>0.15089224978320037</v>
      </c>
      <c r="J2">
        <f t="shared" si="1"/>
        <v>0.04590459978507905</v>
      </c>
      <c r="K2">
        <f>($F$32*1)+$F$33</f>
        <v>-0.11003571428571429</v>
      </c>
      <c r="L2">
        <f t="shared" si="2"/>
        <v>-0.041964285714285704</v>
      </c>
      <c r="M2">
        <f>($G$32*1)+$G$33</f>
        <v>-0.10325</v>
      </c>
      <c r="N2">
        <f t="shared" si="3"/>
        <v>-0.021750000000000005</v>
      </c>
    </row>
    <row r="3" spans="2:14" ht="12.75">
      <c r="B3">
        <v>0.148</v>
      </c>
      <c r="C3">
        <v>-5.371</v>
      </c>
      <c r="D3">
        <v>4.547</v>
      </c>
      <c r="E3">
        <v>1.677</v>
      </c>
      <c r="F3">
        <v>-0.186</v>
      </c>
      <c r="G3">
        <v>-0.126</v>
      </c>
      <c r="H3">
        <f t="shared" si="0"/>
        <v>0.22465974272218867</v>
      </c>
      <c r="I3">
        <f>($H$32*2)+$H$33</f>
        <v>0.14684902912789852</v>
      </c>
      <c r="J3">
        <f t="shared" si="1"/>
        <v>0.07781071359429015</v>
      </c>
      <c r="K3">
        <f>($F$32*2)+$F$33</f>
        <v>-0.10707142857142857</v>
      </c>
      <c r="L3">
        <f t="shared" si="2"/>
        <v>-0.07892857142857143</v>
      </c>
      <c r="M3">
        <f>($G$32*2)+$G$33</f>
        <v>-0.10049999999999999</v>
      </c>
      <c r="N3">
        <f t="shared" si="3"/>
        <v>-0.02550000000000001</v>
      </c>
    </row>
    <row r="4" spans="2:14" ht="12.75">
      <c r="B4">
        <v>0.148</v>
      </c>
      <c r="C4">
        <v>-5.716</v>
      </c>
      <c r="D4">
        <v>4.547</v>
      </c>
      <c r="E4">
        <v>1.677</v>
      </c>
      <c r="F4">
        <v>-0.208</v>
      </c>
      <c r="G4">
        <v>-0.108</v>
      </c>
      <c r="H4">
        <f t="shared" si="0"/>
        <v>0.23436723320464403</v>
      </c>
      <c r="I4">
        <f>($H$32*3)+$H$33</f>
        <v>0.14280580847259663</v>
      </c>
      <c r="J4">
        <f t="shared" si="1"/>
        <v>0.0915614247320474</v>
      </c>
      <c r="K4">
        <f>($F$32*3)+$F$33</f>
        <v>-0.10410714285714286</v>
      </c>
      <c r="L4">
        <f t="shared" si="2"/>
        <v>-0.10389285714285713</v>
      </c>
      <c r="M4">
        <f>($G$32*3)+$G$33</f>
        <v>-0.09775</v>
      </c>
      <c r="N4">
        <f t="shared" si="3"/>
        <v>-0.010249999999999995</v>
      </c>
    </row>
    <row r="5" spans="2:14" ht="12.75">
      <c r="B5">
        <v>0.148</v>
      </c>
      <c r="C5">
        <v>-5.437</v>
      </c>
      <c r="D5">
        <v>4.547</v>
      </c>
      <c r="E5">
        <v>1.677</v>
      </c>
      <c r="F5">
        <v>-0.224</v>
      </c>
      <c r="G5">
        <v>-0.1</v>
      </c>
      <c r="H5">
        <f t="shared" si="0"/>
        <v>0.24530796970339142</v>
      </c>
      <c r="I5">
        <f>($H$32*4)+$H$33</f>
        <v>0.13876258781729478</v>
      </c>
      <c r="J5">
        <f t="shared" si="1"/>
        <v>0.10654538188609664</v>
      </c>
      <c r="K5">
        <f>($F$32*4)+$F$33</f>
        <v>-0.10114285714285715</v>
      </c>
      <c r="L5">
        <f t="shared" si="2"/>
        <v>-0.12285714285714286</v>
      </c>
      <c r="M5">
        <f>($G$32*4)+$G$33</f>
        <v>-0.095</v>
      </c>
      <c r="N5">
        <f t="shared" si="3"/>
        <v>-0.0050000000000000044</v>
      </c>
    </row>
    <row r="6" spans="2:14" ht="12.75">
      <c r="B6">
        <v>0.148</v>
      </c>
      <c r="C6">
        <v>-5.542</v>
      </c>
      <c r="D6">
        <v>4.547</v>
      </c>
      <c r="E6">
        <v>1.677</v>
      </c>
      <c r="F6">
        <v>-0.242</v>
      </c>
      <c r="G6">
        <v>-0.077</v>
      </c>
      <c r="H6">
        <f t="shared" si="0"/>
        <v>0.2539547203735343</v>
      </c>
      <c r="I6">
        <f>($H$32*5)+$H$33</f>
        <v>0.13471936716199293</v>
      </c>
      <c r="J6">
        <f t="shared" si="1"/>
        <v>0.11923535321154136</v>
      </c>
      <c r="K6">
        <f>($F$32*5)+$F$33</f>
        <v>-0.09817857142857143</v>
      </c>
      <c r="L6">
        <f t="shared" si="2"/>
        <v>-0.14382142857142854</v>
      </c>
      <c r="M6">
        <f>($G$32*5)+$G$33</f>
        <v>-0.09225</v>
      </c>
      <c r="N6">
        <f t="shared" si="3"/>
        <v>0.01525</v>
      </c>
    </row>
    <row r="7" spans="2:14" ht="12.75">
      <c r="B7">
        <v>0.148</v>
      </c>
      <c r="C7">
        <v>-5.918</v>
      </c>
      <c r="D7">
        <v>4.547</v>
      </c>
      <c r="E7">
        <v>1.677</v>
      </c>
      <c r="F7">
        <v>-0.276</v>
      </c>
      <c r="G7">
        <v>-0.051</v>
      </c>
      <c r="H7">
        <f t="shared" si="0"/>
        <v>0.28067240690883744</v>
      </c>
      <c r="I7">
        <f>($H$32*6)+$H$33</f>
        <v>0.13067614650669107</v>
      </c>
      <c r="J7">
        <f t="shared" si="1"/>
        <v>0.14999626040214636</v>
      </c>
      <c r="K7">
        <f>($F$32*6)+$F$33</f>
        <v>-0.09521428571428572</v>
      </c>
      <c r="L7">
        <f t="shared" si="2"/>
        <v>-0.1807857142857143</v>
      </c>
      <c r="M7">
        <f>($G$32*6)+$G$33</f>
        <v>-0.0895</v>
      </c>
      <c r="N7">
        <f t="shared" si="3"/>
        <v>0.0385</v>
      </c>
    </row>
    <row r="8" spans="2:14" ht="12.75">
      <c r="B8">
        <v>0.148</v>
      </c>
      <c r="C8">
        <v>-5.391</v>
      </c>
      <c r="D8">
        <v>4.547</v>
      </c>
      <c r="E8">
        <v>1.677</v>
      </c>
      <c r="F8">
        <v>-0.246</v>
      </c>
      <c r="G8">
        <v>-0.033</v>
      </c>
      <c r="H8">
        <f t="shared" si="0"/>
        <v>0.24820354550247667</v>
      </c>
      <c r="I8">
        <f>($H$32*7)+$H$33</f>
        <v>0.1266329258513892</v>
      </c>
      <c r="J8">
        <f t="shared" si="1"/>
        <v>0.12157061965108748</v>
      </c>
      <c r="K8">
        <f>($F$32*7)+$F$33</f>
        <v>-0.09225</v>
      </c>
      <c r="L8">
        <f t="shared" si="2"/>
        <v>-0.15375</v>
      </c>
      <c r="M8">
        <f>($G$32*7)+$G$33</f>
        <v>-0.08675</v>
      </c>
      <c r="N8">
        <f t="shared" si="3"/>
        <v>0.05374999999999999</v>
      </c>
    </row>
    <row r="9" spans="2:14" ht="12.75">
      <c r="B9">
        <v>0.148</v>
      </c>
      <c r="C9">
        <v>-5.401</v>
      </c>
      <c r="D9">
        <v>4.547</v>
      </c>
      <c r="E9">
        <v>1.677</v>
      </c>
      <c r="F9">
        <v>-0.215</v>
      </c>
      <c r="G9">
        <v>-0.038</v>
      </c>
      <c r="H9">
        <f t="shared" si="0"/>
        <v>0.2183323155192561</v>
      </c>
      <c r="I9">
        <f>($H$32*8)+$H$33</f>
        <v>0.12258970519608733</v>
      </c>
      <c r="J9">
        <f t="shared" si="1"/>
        <v>0.09574261032316878</v>
      </c>
      <c r="K9">
        <f>($F$32*8)+$F$33</f>
        <v>-0.08928571428571429</v>
      </c>
      <c r="L9">
        <f t="shared" si="2"/>
        <v>-0.12571428571428572</v>
      </c>
      <c r="M9">
        <f>($G$32*8)+$G$33</f>
        <v>-0.08399999999999999</v>
      </c>
      <c r="N9">
        <f t="shared" si="3"/>
        <v>0.04599999999999999</v>
      </c>
    </row>
    <row r="10" spans="2:14" ht="12.75">
      <c r="B10">
        <v>0.148</v>
      </c>
      <c r="C10">
        <v>-4.682</v>
      </c>
      <c r="D10">
        <v>4.547</v>
      </c>
      <c r="E10">
        <v>1.677</v>
      </c>
      <c r="F10">
        <v>-0.136</v>
      </c>
      <c r="G10">
        <v>-0.065</v>
      </c>
      <c r="H10">
        <f t="shared" si="0"/>
        <v>0.1507348665704123</v>
      </c>
      <c r="I10">
        <f>($H$32*9)+$H$33</f>
        <v>0.11854648454078548</v>
      </c>
      <c r="J10">
        <f t="shared" si="1"/>
        <v>0.032188382029626816</v>
      </c>
      <c r="K10">
        <f>($F$32*9)+$F$33</f>
        <v>-0.08632142857142858</v>
      </c>
      <c r="L10">
        <f t="shared" si="2"/>
        <v>-0.04967857142857143</v>
      </c>
      <c r="M10">
        <f>($G$32*9)+$G$33</f>
        <v>-0.08125</v>
      </c>
      <c r="N10">
        <f t="shared" si="3"/>
        <v>0.01625</v>
      </c>
    </row>
    <row r="11" spans="2:14" ht="12.75">
      <c r="B11">
        <v>0.148</v>
      </c>
      <c r="C11">
        <v>-3.357</v>
      </c>
      <c r="D11">
        <v>4.547</v>
      </c>
      <c r="E11">
        <v>1.677</v>
      </c>
      <c r="F11">
        <v>-0.071</v>
      </c>
      <c r="G11">
        <v>-0.066</v>
      </c>
      <c r="H11">
        <f t="shared" si="0"/>
        <v>0.09693812459502195</v>
      </c>
      <c r="I11">
        <f>($H$32*10)+$H$33</f>
        <v>0.11450326388548362</v>
      </c>
      <c r="J11">
        <f t="shared" si="1"/>
        <v>-0.017565139290461676</v>
      </c>
      <c r="K11">
        <f>($F$32*10)+$F$33</f>
        <v>-0.08335714285714285</v>
      </c>
      <c r="L11">
        <f t="shared" si="2"/>
        <v>0.012357142857142858</v>
      </c>
      <c r="M11">
        <f>($G$32*10)+$G$33</f>
        <v>-0.0785</v>
      </c>
      <c r="N11">
        <f t="shared" si="3"/>
        <v>0.012499999999999997</v>
      </c>
    </row>
    <row r="12" spans="2:14" ht="12.75">
      <c r="B12">
        <v>0.148</v>
      </c>
      <c r="C12">
        <v>-4.465</v>
      </c>
      <c r="D12">
        <v>4.547</v>
      </c>
      <c r="E12">
        <v>1.677</v>
      </c>
      <c r="F12">
        <v>-0.049</v>
      </c>
      <c r="G12">
        <v>-0.044</v>
      </c>
      <c r="H12">
        <f t="shared" si="0"/>
        <v>0.06585590330410783</v>
      </c>
      <c r="I12">
        <f>($H$32*11)+$H$33</f>
        <v>0.11046004323018176</v>
      </c>
      <c r="J12">
        <f t="shared" si="1"/>
        <v>-0.04460413992607393</v>
      </c>
      <c r="K12">
        <f>($F$32*11)+$F$33</f>
        <v>-0.08039285714285714</v>
      </c>
      <c r="L12">
        <f t="shared" si="2"/>
        <v>0.03139285714285714</v>
      </c>
      <c r="M12">
        <f>($G$32*11)+$G$33</f>
        <v>-0.07575</v>
      </c>
      <c r="N12">
        <f t="shared" si="3"/>
        <v>0.03175</v>
      </c>
    </row>
    <row r="13" spans="2:14" ht="12.75">
      <c r="B13">
        <v>0.148</v>
      </c>
      <c r="C13">
        <v>-2.289</v>
      </c>
      <c r="D13">
        <v>4.547</v>
      </c>
      <c r="E13">
        <v>1.677</v>
      </c>
      <c r="F13">
        <v>-0.032</v>
      </c>
      <c r="G13">
        <v>-0.052</v>
      </c>
      <c r="H13">
        <f t="shared" si="0"/>
        <v>0.06105735008989499</v>
      </c>
      <c r="I13">
        <f>($H$32*12)+$H$33</f>
        <v>0.1064168225748799</v>
      </c>
      <c r="J13">
        <f t="shared" si="1"/>
        <v>-0.04535947248498491</v>
      </c>
      <c r="K13">
        <f>($F$32*12)+$F$33</f>
        <v>-0.07742857142857143</v>
      </c>
      <c r="L13">
        <f t="shared" si="2"/>
        <v>0.04542857142857143</v>
      </c>
      <c r="M13">
        <f>($G$32*12)+$G$33</f>
        <v>-0.073</v>
      </c>
      <c r="N13">
        <f t="shared" si="3"/>
        <v>0.020999999999999998</v>
      </c>
    </row>
    <row r="14" spans="2:14" ht="12.75">
      <c r="B14">
        <v>0.148</v>
      </c>
      <c r="C14">
        <v>-2.461</v>
      </c>
      <c r="D14">
        <v>4.547</v>
      </c>
      <c r="E14">
        <v>1.677</v>
      </c>
      <c r="F14">
        <v>-0.067</v>
      </c>
      <c r="G14">
        <v>-0.077</v>
      </c>
      <c r="H14">
        <f t="shared" si="0"/>
        <v>0.10206860437960343</v>
      </c>
      <c r="I14">
        <f>($H$32*13)+$H$33</f>
        <v>0.10237360191957803</v>
      </c>
      <c r="J14">
        <f t="shared" si="1"/>
        <v>-0.000304997539974608</v>
      </c>
      <c r="K14">
        <f>($F$32*13)+$F$33</f>
        <v>-0.07446428571428572</v>
      </c>
      <c r="L14">
        <f t="shared" si="2"/>
        <v>0.007464285714285715</v>
      </c>
      <c r="M14">
        <f>($G$32*13)+$G$33</f>
        <v>-0.07025</v>
      </c>
      <c r="N14">
        <f t="shared" si="3"/>
        <v>-0.006749999999999992</v>
      </c>
    </row>
    <row r="15" spans="2:14" ht="12.75">
      <c r="B15">
        <v>0.148</v>
      </c>
      <c r="C15">
        <v>-1.213</v>
      </c>
      <c r="D15">
        <v>4.547</v>
      </c>
      <c r="E15">
        <v>1.677</v>
      </c>
      <c r="F15">
        <v>-0.098</v>
      </c>
      <c r="G15">
        <v>-0.093</v>
      </c>
      <c r="H15">
        <f t="shared" si="0"/>
        <v>0.1351036639029453</v>
      </c>
      <c r="I15">
        <f>($H$32*14)+$H$33</f>
        <v>0.09833038126427618</v>
      </c>
      <c r="J15">
        <f t="shared" si="1"/>
        <v>0.03677328263866911</v>
      </c>
      <c r="K15">
        <f>($F$32*14)+$F$33</f>
        <v>-0.07150000000000001</v>
      </c>
      <c r="L15">
        <f t="shared" si="2"/>
        <v>-0.026499999999999996</v>
      </c>
      <c r="M15">
        <f>($G$32*14)+$G$33</f>
        <v>-0.0675</v>
      </c>
      <c r="N15">
        <f t="shared" si="3"/>
        <v>-0.025499999999999995</v>
      </c>
    </row>
    <row r="16" spans="2:14" ht="12.75">
      <c r="B16">
        <v>0.148</v>
      </c>
      <c r="C16">
        <v>-3.139</v>
      </c>
      <c r="D16">
        <v>4.547</v>
      </c>
      <c r="E16">
        <v>1.677</v>
      </c>
      <c r="F16">
        <v>-0.114</v>
      </c>
      <c r="G16">
        <v>-0.091</v>
      </c>
      <c r="H16">
        <f t="shared" si="0"/>
        <v>0.1458663772087317</v>
      </c>
      <c r="I16">
        <f>($H$32*15)+$H$33</f>
        <v>0.09428716060897432</v>
      </c>
      <c r="J16">
        <f t="shared" si="1"/>
        <v>0.051579216599757366</v>
      </c>
      <c r="K16">
        <f>($F$32*15)+$F$33</f>
        <v>-0.06853571428571428</v>
      </c>
      <c r="L16">
        <f t="shared" si="2"/>
        <v>-0.04546428571428572</v>
      </c>
      <c r="M16">
        <f>($G$32*15)+$G$33</f>
        <v>-0.06475</v>
      </c>
      <c r="N16">
        <f t="shared" si="3"/>
        <v>-0.026249999999999996</v>
      </c>
    </row>
    <row r="17" spans="2:14" ht="12.75">
      <c r="B17">
        <v>0.148</v>
      </c>
      <c r="C17">
        <v>-4.499</v>
      </c>
      <c r="D17">
        <v>4.547</v>
      </c>
      <c r="E17">
        <v>1.677</v>
      </c>
      <c r="F17">
        <v>-0.128</v>
      </c>
      <c r="G17">
        <v>-0.082</v>
      </c>
      <c r="H17">
        <f t="shared" si="0"/>
        <v>0.15201315732527892</v>
      </c>
      <c r="I17">
        <f>($H$32*16)+$H$33</f>
        <v>0.09024393995367246</v>
      </c>
      <c r="J17">
        <f t="shared" si="1"/>
        <v>0.06176921737160647</v>
      </c>
      <c r="K17">
        <f>($F$32*16)+$F$33</f>
        <v>-0.06557142857142857</v>
      </c>
      <c r="L17">
        <f t="shared" si="2"/>
        <v>-0.06242857142857143</v>
      </c>
      <c r="M17">
        <f>($G$32*16)+$G$33</f>
        <v>-0.062</v>
      </c>
      <c r="N17">
        <f t="shared" si="3"/>
        <v>-0.020000000000000004</v>
      </c>
    </row>
    <row r="18" spans="2:14" ht="12.75">
      <c r="B18">
        <v>0.148</v>
      </c>
      <c r="C18">
        <v>-4.96</v>
      </c>
      <c r="D18">
        <v>4.547</v>
      </c>
      <c r="E18">
        <v>1.677</v>
      </c>
      <c r="F18">
        <v>-0.135</v>
      </c>
      <c r="G18">
        <v>-0.055</v>
      </c>
      <c r="H18">
        <f t="shared" si="0"/>
        <v>0.14577379737113252</v>
      </c>
      <c r="I18">
        <f>($H$32*17)+$H$33</f>
        <v>0.0862007192983706</v>
      </c>
      <c r="J18">
        <f t="shared" si="1"/>
        <v>0.05957307807276192</v>
      </c>
      <c r="K18">
        <f>($F$32*17)+$F$33</f>
        <v>-0.06260714285714286</v>
      </c>
      <c r="L18">
        <f t="shared" si="2"/>
        <v>-0.07239285714285715</v>
      </c>
      <c r="M18">
        <f>($G$32*17)+$G$33</f>
        <v>-0.05925</v>
      </c>
      <c r="N18">
        <f t="shared" si="3"/>
        <v>0.004249999999999997</v>
      </c>
    </row>
    <row r="19" spans="2:14" ht="12.75">
      <c r="B19">
        <v>0.148</v>
      </c>
      <c r="C19">
        <v>-4.274</v>
      </c>
      <c r="D19">
        <v>4.547</v>
      </c>
      <c r="E19">
        <v>1.677</v>
      </c>
      <c r="F19">
        <v>-0.142</v>
      </c>
      <c r="G19">
        <v>-0.027</v>
      </c>
      <c r="H19">
        <f t="shared" si="0"/>
        <v>0.1445441109142811</v>
      </c>
      <c r="I19">
        <f>($H$32*18)+$H$33</f>
        <v>0.08215749864306873</v>
      </c>
      <c r="J19">
        <f t="shared" si="1"/>
        <v>0.062386612271212366</v>
      </c>
      <c r="K19">
        <f>($F$32*18)+$F$33</f>
        <v>-0.05964285714285714</v>
      </c>
      <c r="L19">
        <f t="shared" si="2"/>
        <v>-0.08235714285714285</v>
      </c>
      <c r="M19">
        <f>($G$32*18)+$G$33</f>
        <v>-0.0565</v>
      </c>
      <c r="N19">
        <f t="shared" si="3"/>
        <v>0.029500000000000002</v>
      </c>
    </row>
    <row r="20" spans="2:14" ht="12.75">
      <c r="B20">
        <v>0.148</v>
      </c>
      <c r="C20">
        <v>-2.361</v>
      </c>
      <c r="D20">
        <v>4.547</v>
      </c>
      <c r="E20">
        <v>1.677</v>
      </c>
      <c r="F20">
        <v>-0.153</v>
      </c>
      <c r="G20">
        <v>0.033</v>
      </c>
      <c r="H20">
        <f t="shared" si="0"/>
        <v>0.156518369528947</v>
      </c>
      <c r="I20">
        <f>($H$32*19)+$H$33</f>
        <v>0.07811427798776688</v>
      </c>
      <c r="J20">
        <f t="shared" si="1"/>
        <v>0.07840409154118011</v>
      </c>
      <c r="K20">
        <f>($F$32*19)+$F$33</f>
        <v>-0.056678571428571425</v>
      </c>
      <c r="L20">
        <f t="shared" si="2"/>
        <v>-0.09632142857142857</v>
      </c>
      <c r="M20">
        <f>($G$32*19)+$G$33</f>
        <v>-0.05375</v>
      </c>
      <c r="N20">
        <f t="shared" si="3"/>
        <v>0.08675</v>
      </c>
    </row>
    <row r="21" spans="2:14" ht="12.75">
      <c r="B21">
        <v>0.148</v>
      </c>
      <c r="C21">
        <v>-3.358</v>
      </c>
      <c r="D21">
        <v>4.547</v>
      </c>
      <c r="E21">
        <v>1.677</v>
      </c>
      <c r="F21">
        <v>-0.183</v>
      </c>
      <c r="G21">
        <v>0.084</v>
      </c>
      <c r="H21">
        <f t="shared" si="0"/>
        <v>0.201357890334598</v>
      </c>
      <c r="I21">
        <f>($H$32*20)+$H$33</f>
        <v>0.07407105733246501</v>
      </c>
      <c r="J21">
        <f t="shared" si="1"/>
        <v>0.127286833002133</v>
      </c>
      <c r="K21">
        <f>($F$32*20)+$F$33</f>
        <v>-0.053714285714285714</v>
      </c>
      <c r="L21">
        <f t="shared" si="2"/>
        <v>-0.12928571428571428</v>
      </c>
      <c r="M21">
        <f>($G$32*20)+$G$33</f>
        <v>-0.051000000000000004</v>
      </c>
      <c r="N21">
        <f t="shared" si="3"/>
        <v>0.135</v>
      </c>
    </row>
    <row r="22" spans="2:14" ht="12.75">
      <c r="B22">
        <v>0.148</v>
      </c>
      <c r="C22">
        <v>-2.885</v>
      </c>
      <c r="D22">
        <v>4.547</v>
      </c>
      <c r="E22">
        <v>1.677</v>
      </c>
      <c r="F22">
        <v>-0.173</v>
      </c>
      <c r="G22">
        <v>0.041</v>
      </c>
      <c r="H22">
        <f t="shared" si="0"/>
        <v>0.177792013318934</v>
      </c>
      <c r="I22">
        <f>($H$32*21)+$H$33</f>
        <v>0.07002783667716315</v>
      </c>
      <c r="J22">
        <f t="shared" si="1"/>
        <v>0.10776417664177083</v>
      </c>
      <c r="K22">
        <f>($F$32*21)+$F$33</f>
        <v>-0.05075</v>
      </c>
      <c r="L22">
        <f t="shared" si="2"/>
        <v>-0.12224999999999998</v>
      </c>
      <c r="M22">
        <f>($G$32*21)+$G$33</f>
        <v>-0.04825</v>
      </c>
      <c r="N22">
        <f t="shared" si="3"/>
        <v>0.08925</v>
      </c>
    </row>
    <row r="23" spans="2:14" ht="12.75">
      <c r="B23">
        <v>0.148</v>
      </c>
      <c r="C23">
        <v>-3.005</v>
      </c>
      <c r="D23">
        <v>4.547</v>
      </c>
      <c r="E23">
        <v>1.677</v>
      </c>
      <c r="F23">
        <v>-0.129</v>
      </c>
      <c r="G23">
        <v>-0.018</v>
      </c>
      <c r="H23">
        <f t="shared" si="0"/>
        <v>0.13024976007655445</v>
      </c>
      <c r="I23">
        <f>($H$32*22)+$H$33</f>
        <v>0.06598461602186129</v>
      </c>
      <c r="J23">
        <f t="shared" si="1"/>
        <v>0.06426514405469316</v>
      </c>
      <c r="K23">
        <f>($F$32*22)+$F$33</f>
        <v>-0.04778571428571428</v>
      </c>
      <c r="L23">
        <f t="shared" si="2"/>
        <v>-0.08121428571428572</v>
      </c>
      <c r="M23">
        <f>($G$32*22)+$G$33</f>
        <v>-0.0455</v>
      </c>
      <c r="N23">
        <f t="shared" si="3"/>
        <v>0.0275</v>
      </c>
    </row>
    <row r="24" spans="2:14" ht="12.75">
      <c r="B24">
        <v>0.148</v>
      </c>
      <c r="C24">
        <v>-3.875</v>
      </c>
      <c r="D24">
        <v>4.547</v>
      </c>
      <c r="E24">
        <v>1.677</v>
      </c>
      <c r="F24">
        <v>-0.106</v>
      </c>
      <c r="G24">
        <v>-0.04</v>
      </c>
      <c r="H24">
        <f t="shared" si="0"/>
        <v>0.11329607230614837</v>
      </c>
      <c r="I24">
        <f>($H$32*23)+$H$33</f>
        <v>0.06194139536655943</v>
      </c>
      <c r="J24">
        <f t="shared" si="1"/>
        <v>0.051354676939588936</v>
      </c>
      <c r="K24">
        <f>($F$32*23)+$F$33</f>
        <v>-0.04482142857142857</v>
      </c>
      <c r="L24">
        <f t="shared" si="2"/>
        <v>-0.06117857142857143</v>
      </c>
      <c r="M24">
        <f>($G$32*23)+$G$33</f>
        <v>-0.042749999999999996</v>
      </c>
      <c r="N24">
        <f t="shared" si="3"/>
        <v>0.0027499999999999955</v>
      </c>
    </row>
    <row r="25" spans="2:14" ht="12.75">
      <c r="B25">
        <v>0.148</v>
      </c>
      <c r="C25">
        <v>-2.423</v>
      </c>
      <c r="D25">
        <v>4.547</v>
      </c>
      <c r="E25">
        <v>1.677</v>
      </c>
      <c r="F25">
        <v>-0.061</v>
      </c>
      <c r="G25">
        <v>-0.024</v>
      </c>
      <c r="H25">
        <f t="shared" si="0"/>
        <v>0.06555150646628954</v>
      </c>
      <c r="I25">
        <f>($H$32*24)+$H$33</f>
        <v>0.05789817471125758</v>
      </c>
      <c r="J25">
        <f t="shared" si="1"/>
        <v>0.007653331755031967</v>
      </c>
      <c r="K25">
        <f>($F$32*24)+$F$33</f>
        <v>-0.04185714285714286</v>
      </c>
      <c r="L25">
        <f t="shared" si="2"/>
        <v>-0.019142857142857142</v>
      </c>
      <c r="M25">
        <f>($G$32*24)+$G$33</f>
        <v>-0.039999999999999994</v>
      </c>
      <c r="N25">
        <f t="shared" si="3"/>
        <v>0.015999999999999993</v>
      </c>
    </row>
    <row r="26" spans="2:14" ht="12.75">
      <c r="B26">
        <v>0.148</v>
      </c>
      <c r="C26">
        <v>-1.781</v>
      </c>
      <c r="D26">
        <v>4.547</v>
      </c>
      <c r="E26">
        <v>1.677</v>
      </c>
      <c r="F26">
        <v>-0.056</v>
      </c>
      <c r="G26">
        <v>0.012</v>
      </c>
      <c r="H26">
        <f t="shared" si="0"/>
        <v>0.05727128425310542</v>
      </c>
      <c r="I26">
        <f>($H$32*25)+$H$33</f>
        <v>0.05385495405595571</v>
      </c>
      <c r="J26">
        <f t="shared" si="1"/>
        <v>0.0034163301971497084</v>
      </c>
      <c r="K26">
        <f>($F$32*25)+$F$33</f>
        <v>-0.038892857142857146</v>
      </c>
      <c r="L26">
        <f t="shared" si="2"/>
        <v>-0.017107142857142855</v>
      </c>
      <c r="M26">
        <f>($G$32*25)+$G$33</f>
        <v>-0.037250000000000005</v>
      </c>
      <c r="N26">
        <f t="shared" si="3"/>
        <v>0.04925</v>
      </c>
    </row>
    <row r="27" spans="2:14" ht="12.75">
      <c r="B27">
        <v>0.148</v>
      </c>
      <c r="C27">
        <v>-3.84</v>
      </c>
      <c r="D27">
        <v>4.547</v>
      </c>
      <c r="E27">
        <v>1.677</v>
      </c>
      <c r="F27">
        <v>-0.059</v>
      </c>
      <c r="G27">
        <v>-0.002</v>
      </c>
      <c r="H27">
        <f t="shared" si="0"/>
        <v>0.059033888572581766</v>
      </c>
      <c r="I27">
        <f>($H$32*26)+$H$33</f>
        <v>0.049811733400653854</v>
      </c>
      <c r="J27">
        <f t="shared" si="1"/>
        <v>0.009222155171927912</v>
      </c>
      <c r="K27">
        <f>($F$32*26)+$F$33</f>
        <v>-0.035928571428571435</v>
      </c>
      <c r="L27">
        <f t="shared" si="2"/>
        <v>-0.023071428571428562</v>
      </c>
      <c r="M27">
        <f>($G$32*26)+$G$33</f>
        <v>-0.0345</v>
      </c>
      <c r="N27">
        <f t="shared" si="3"/>
        <v>0.0325</v>
      </c>
    </row>
    <row r="28" spans="2:14" ht="12.75">
      <c r="B28">
        <v>0.148</v>
      </c>
      <c r="C28">
        <v>-3.1</v>
      </c>
      <c r="D28">
        <v>4.547</v>
      </c>
      <c r="E28">
        <v>1.677</v>
      </c>
      <c r="F28">
        <v>-0.054</v>
      </c>
      <c r="G28">
        <v>-0.029</v>
      </c>
      <c r="H28">
        <f t="shared" si="0"/>
        <v>0.061294371682887816</v>
      </c>
      <c r="I28">
        <f>($H$32*27)+$H$33</f>
        <v>0.045768512745351986</v>
      </c>
      <c r="J28">
        <f t="shared" si="1"/>
        <v>0.01552585893753583</v>
      </c>
      <c r="K28">
        <f>($F$32*27)+$F$33</f>
        <v>-0.03296428571428571</v>
      </c>
      <c r="L28">
        <f t="shared" si="2"/>
        <v>-0.02103571428571429</v>
      </c>
      <c r="M28">
        <f>($G$32*27)+$G$33</f>
        <v>-0.03175</v>
      </c>
      <c r="N28">
        <f t="shared" si="3"/>
        <v>0.002749999999999999</v>
      </c>
    </row>
    <row r="29" spans="2:14" ht="12.75">
      <c r="B29">
        <v>0.148</v>
      </c>
      <c r="C29">
        <v>-2.242</v>
      </c>
      <c r="D29">
        <v>4.547</v>
      </c>
      <c r="E29">
        <v>1.677</v>
      </c>
      <c r="F29">
        <v>-0.03</v>
      </c>
      <c r="G29">
        <v>-0.029</v>
      </c>
      <c r="H29">
        <f t="shared" si="0"/>
        <v>0.04172529209005013</v>
      </c>
      <c r="I29">
        <f>($H$32*28)+$H$33</f>
        <v>0.04172529209005013</v>
      </c>
      <c r="J29">
        <f t="shared" si="1"/>
        <v>0</v>
      </c>
      <c r="K29">
        <f>($F$32*28)+$F$33</f>
        <v>-0.03</v>
      </c>
      <c r="L29">
        <f t="shared" si="2"/>
        <v>0</v>
      </c>
      <c r="M29">
        <f>($G$32*28)+$G$33</f>
        <v>-0.028999999999999998</v>
      </c>
      <c r="N29">
        <f t="shared" si="3"/>
        <v>0</v>
      </c>
    </row>
    <row r="31" spans="9:14" ht="12.75">
      <c r="I31" s="1" t="s">
        <v>2</v>
      </c>
      <c r="J31">
        <f>MIN(J1:J29)</f>
        <v>-0.04535947248498491</v>
      </c>
      <c r="K31" s="1" t="s">
        <v>2</v>
      </c>
      <c r="L31">
        <f>MIN(L1:L29)</f>
        <v>-0.1807857142857143</v>
      </c>
      <c r="M31" s="1" t="s">
        <v>2</v>
      </c>
      <c r="N31">
        <f>MIN(N1:N29)</f>
        <v>-0.026249999999999996</v>
      </c>
    </row>
    <row r="32" spans="5:14" ht="12.75">
      <c r="E32" t="s">
        <v>3</v>
      </c>
      <c r="F32">
        <f>(F29-F1)/28</f>
        <v>0.0029642857142857144</v>
      </c>
      <c r="G32">
        <f>(G29-G1)/28</f>
        <v>0.00275</v>
      </c>
      <c r="H32">
        <f>(H29-H1)/28</f>
        <v>-0.004043220655301861</v>
      </c>
      <c r="I32" s="1" t="s">
        <v>0</v>
      </c>
      <c r="J32">
        <f>MAX(J1:J31)</f>
        <v>0.14999626040214636</v>
      </c>
      <c r="K32" s="1" t="s">
        <v>0</v>
      </c>
      <c r="L32">
        <f>MAX(L1:L31)</f>
        <v>0.04542857142857143</v>
      </c>
      <c r="M32" s="1" t="s">
        <v>0</v>
      </c>
      <c r="N32">
        <f>MAX(N1:N31)</f>
        <v>0.135</v>
      </c>
    </row>
    <row r="33" spans="5:14" ht="12.75">
      <c r="E33" t="s">
        <v>4</v>
      </c>
      <c r="F33">
        <f>F1</f>
        <v>-0.113</v>
      </c>
      <c r="G33">
        <f>G1</f>
        <v>-0.106</v>
      </c>
      <c r="H33">
        <f>H1</f>
        <v>0.15493547043850223</v>
      </c>
      <c r="I33" s="1" t="s">
        <v>1</v>
      </c>
      <c r="J33">
        <f>STDEV(J1:J29)</f>
        <v>0.05205184146524381</v>
      </c>
      <c r="K33" s="1" t="s">
        <v>1</v>
      </c>
      <c r="L33">
        <f>STDEV(L1:L29)</f>
        <v>0.058753310244083944</v>
      </c>
      <c r="M33" s="1" t="s">
        <v>1</v>
      </c>
      <c r="N33">
        <f>STDEV(N1:N29)</f>
        <v>0.037586720335332564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B1:N33"/>
  <sheetViews>
    <sheetView zoomScale="75" zoomScaleNormal="75" workbookViewId="0" topLeftCell="A1">
      <selection activeCell="N1" sqref="N1:N29"/>
    </sheetView>
  </sheetViews>
  <sheetFormatPr defaultColWidth="9.140625" defaultRowHeight="12.75"/>
  <sheetData>
    <row r="1" spans="2:14" ht="12.75">
      <c r="B1">
        <v>0.148</v>
      </c>
      <c r="C1">
        <v>-5.424</v>
      </c>
      <c r="D1">
        <v>4.547</v>
      </c>
      <c r="E1">
        <v>1.677</v>
      </c>
      <c r="F1">
        <v>-0.245</v>
      </c>
      <c r="G1">
        <v>-0.094</v>
      </c>
      <c r="H1">
        <f aca="true" t="shared" si="0" ref="H1:H29">SQRT(G1*G1+F1*F1)</f>
        <v>0.2624137953690697</v>
      </c>
      <c r="I1">
        <f>($H$32*0)+$H$33</f>
        <v>0.2624137953690697</v>
      </c>
      <c r="J1">
        <f aca="true" t="shared" si="1" ref="J1:J29">H1-I1</f>
        <v>0</v>
      </c>
      <c r="K1">
        <f>($F$32*0)+$F$33</f>
        <v>-0.245</v>
      </c>
      <c r="L1">
        <f aca="true" t="shared" si="2" ref="L1:L29">F1-K1</f>
        <v>0</v>
      </c>
      <c r="M1">
        <f>($G$32*0)+$G$33</f>
        <v>-0.094</v>
      </c>
      <c r="N1">
        <f aca="true" t="shared" si="3" ref="N1:N29">G1-M1</f>
        <v>0</v>
      </c>
    </row>
    <row r="2" spans="2:14" ht="12.75">
      <c r="B2">
        <v>0.148</v>
      </c>
      <c r="C2">
        <v>-4.57</v>
      </c>
      <c r="D2">
        <v>4.547</v>
      </c>
      <c r="E2">
        <v>1.677</v>
      </c>
      <c r="F2">
        <v>-0.31</v>
      </c>
      <c r="G2">
        <v>-0.081</v>
      </c>
      <c r="H2">
        <f t="shared" si="0"/>
        <v>0.32040755296965145</v>
      </c>
      <c r="I2">
        <f>($H$32*1)+$H$33</f>
        <v>0.2556194956167124</v>
      </c>
      <c r="J2">
        <f t="shared" si="1"/>
        <v>0.06478805735293908</v>
      </c>
      <c r="K2">
        <f>($F$32*1)+$F$33</f>
        <v>-0.23882142857142857</v>
      </c>
      <c r="L2">
        <f t="shared" si="2"/>
        <v>-0.07117857142857142</v>
      </c>
      <c r="M2">
        <f>($G$32*1)+$G$33</f>
        <v>-0.09046428571428572</v>
      </c>
      <c r="N2">
        <f t="shared" si="3"/>
        <v>0.009464285714285717</v>
      </c>
    </row>
    <row r="3" spans="2:14" ht="12.75">
      <c r="B3">
        <v>0.148</v>
      </c>
      <c r="C3">
        <v>-5.192</v>
      </c>
      <c r="D3">
        <v>4.547</v>
      </c>
      <c r="E3">
        <v>1.677</v>
      </c>
      <c r="F3">
        <v>-0.322</v>
      </c>
      <c r="G3">
        <v>-0.026</v>
      </c>
      <c r="H3">
        <f t="shared" si="0"/>
        <v>0.3230479840519052</v>
      </c>
      <c r="I3">
        <f>($H$32*2)+$H$33</f>
        <v>0.24882519586435506</v>
      </c>
      <c r="J3">
        <f t="shared" si="1"/>
        <v>0.07422278818755015</v>
      </c>
      <c r="K3">
        <f>($F$32*2)+$F$33</f>
        <v>-0.23264285714285715</v>
      </c>
      <c r="L3">
        <f t="shared" si="2"/>
        <v>-0.08935714285714286</v>
      </c>
      <c r="M3">
        <f>($G$32*2)+$G$33</f>
        <v>-0.08692857142857142</v>
      </c>
      <c r="N3">
        <f t="shared" si="3"/>
        <v>0.06092857142857143</v>
      </c>
    </row>
    <row r="4" spans="2:14" ht="12.75">
      <c r="B4">
        <v>0.148</v>
      </c>
      <c r="C4">
        <v>-5.299</v>
      </c>
      <c r="D4">
        <v>4.547</v>
      </c>
      <c r="E4">
        <v>1.677</v>
      </c>
      <c r="F4">
        <v>-0.314</v>
      </c>
      <c r="G4">
        <v>0.004</v>
      </c>
      <c r="H4">
        <f t="shared" si="0"/>
        <v>0.3140254766734699</v>
      </c>
      <c r="I4">
        <f>($H$32*3)+$H$33</f>
        <v>0.24203089611199774</v>
      </c>
      <c r="J4">
        <f t="shared" si="1"/>
        <v>0.07199458056147218</v>
      </c>
      <c r="K4">
        <f>($F$32*3)+$F$33</f>
        <v>-0.2264642857142857</v>
      </c>
      <c r="L4">
        <f t="shared" si="2"/>
        <v>-0.0875357142857143</v>
      </c>
      <c r="M4">
        <f>($G$32*3)+$G$33</f>
        <v>-0.08339285714285714</v>
      </c>
      <c r="N4">
        <f t="shared" si="3"/>
        <v>0.08739285714285715</v>
      </c>
    </row>
    <row r="5" spans="2:14" ht="12.75">
      <c r="B5">
        <v>0.148</v>
      </c>
      <c r="C5">
        <v>-4.844</v>
      </c>
      <c r="D5">
        <v>4.547</v>
      </c>
      <c r="E5">
        <v>1.677</v>
      </c>
      <c r="F5">
        <v>-0.283</v>
      </c>
      <c r="G5">
        <v>0.014</v>
      </c>
      <c r="H5">
        <f t="shared" si="0"/>
        <v>0.28334607814473095</v>
      </c>
      <c r="I5">
        <f>($H$32*4)+$H$33</f>
        <v>0.23523659635964042</v>
      </c>
      <c r="J5">
        <f t="shared" si="1"/>
        <v>0.04810948178509053</v>
      </c>
      <c r="K5">
        <f>($F$32*4)+$F$33</f>
        <v>-0.22028571428571428</v>
      </c>
      <c r="L5">
        <f t="shared" si="2"/>
        <v>-0.0627142857142857</v>
      </c>
      <c r="M5">
        <f>($G$32*4)+$G$33</f>
        <v>-0.07985714285714286</v>
      </c>
      <c r="N5">
        <f t="shared" si="3"/>
        <v>0.09385714285714286</v>
      </c>
    </row>
    <row r="6" spans="2:14" ht="12.75">
      <c r="B6">
        <v>0.148</v>
      </c>
      <c r="C6">
        <v>-4.619</v>
      </c>
      <c r="D6">
        <v>4.547</v>
      </c>
      <c r="E6">
        <v>1.677</v>
      </c>
      <c r="F6">
        <v>-0.352</v>
      </c>
      <c r="G6">
        <v>0.003</v>
      </c>
      <c r="H6">
        <f t="shared" si="0"/>
        <v>0.3520127838587684</v>
      </c>
      <c r="I6">
        <f>($H$32*5)+$H$33</f>
        <v>0.22844229660728307</v>
      </c>
      <c r="J6">
        <f t="shared" si="1"/>
        <v>0.12357048725148531</v>
      </c>
      <c r="K6">
        <f>($F$32*5)+$F$33</f>
        <v>-0.21410714285714286</v>
      </c>
      <c r="L6">
        <f t="shared" si="2"/>
        <v>-0.13789285714285712</v>
      </c>
      <c r="M6">
        <f>($G$32*5)+$G$33</f>
        <v>-0.07632142857142857</v>
      </c>
      <c r="N6">
        <f t="shared" si="3"/>
        <v>0.07932142857142857</v>
      </c>
    </row>
    <row r="7" spans="2:14" ht="12.75">
      <c r="B7">
        <v>0.148</v>
      </c>
      <c r="C7">
        <v>-3.911</v>
      </c>
      <c r="D7">
        <v>4.547</v>
      </c>
      <c r="E7">
        <v>1.677</v>
      </c>
      <c r="F7">
        <v>-0.384</v>
      </c>
      <c r="G7">
        <v>-0.015</v>
      </c>
      <c r="H7">
        <f t="shared" si="0"/>
        <v>0.384292857076475</v>
      </c>
      <c r="I7">
        <f>($H$32*6)+$H$33</f>
        <v>0.22164799685492576</v>
      </c>
      <c r="J7">
        <f t="shared" si="1"/>
        <v>0.16264486022154923</v>
      </c>
      <c r="K7">
        <f>($F$32*6)+$F$33</f>
        <v>-0.20792857142857143</v>
      </c>
      <c r="L7">
        <f t="shared" si="2"/>
        <v>-0.17607142857142857</v>
      </c>
      <c r="M7">
        <f>($G$32*6)+$G$33</f>
        <v>-0.07278571428571429</v>
      </c>
      <c r="N7">
        <f t="shared" si="3"/>
        <v>0.05778571428571429</v>
      </c>
    </row>
    <row r="8" spans="2:14" ht="12.75">
      <c r="B8">
        <v>0.148</v>
      </c>
      <c r="C8">
        <v>-5.226</v>
      </c>
      <c r="D8">
        <v>4.547</v>
      </c>
      <c r="E8">
        <v>1.677</v>
      </c>
      <c r="F8">
        <v>-0.321</v>
      </c>
      <c r="G8">
        <v>0.009</v>
      </c>
      <c r="H8">
        <f t="shared" si="0"/>
        <v>0.32112614343899193</v>
      </c>
      <c r="I8">
        <f>($H$32*7)+$H$33</f>
        <v>0.2148536971025684</v>
      </c>
      <c r="J8">
        <f t="shared" si="1"/>
        <v>0.10627244633642352</v>
      </c>
      <c r="K8">
        <f>($F$32*7)+$F$33</f>
        <v>-0.20174999999999998</v>
      </c>
      <c r="L8">
        <f t="shared" si="2"/>
        <v>-0.11925000000000002</v>
      </c>
      <c r="M8">
        <f>($G$32*7)+$G$33</f>
        <v>-0.06925</v>
      </c>
      <c r="N8">
        <f t="shared" si="3"/>
        <v>0.07825</v>
      </c>
    </row>
    <row r="9" spans="2:14" ht="12.75">
      <c r="B9">
        <v>0.148</v>
      </c>
      <c r="C9">
        <v>-3.643</v>
      </c>
      <c r="D9">
        <v>4.547</v>
      </c>
      <c r="E9">
        <v>1.677</v>
      </c>
      <c r="F9">
        <v>-0.246</v>
      </c>
      <c r="G9">
        <v>0.024</v>
      </c>
      <c r="H9">
        <f t="shared" si="0"/>
        <v>0.24716795908855177</v>
      </c>
      <c r="I9">
        <f>($H$32*8)+$H$33</f>
        <v>0.2080593973502111</v>
      </c>
      <c r="J9">
        <f t="shared" si="1"/>
        <v>0.03910856173834068</v>
      </c>
      <c r="K9">
        <f>($F$32*8)+$F$33</f>
        <v>-0.19557142857142856</v>
      </c>
      <c r="L9">
        <f t="shared" si="2"/>
        <v>-0.050428571428571434</v>
      </c>
      <c r="M9">
        <f>($G$32*8)+$G$33</f>
        <v>-0.06571428571428571</v>
      </c>
      <c r="N9">
        <f t="shared" si="3"/>
        <v>0.08971428571428572</v>
      </c>
    </row>
    <row r="10" spans="2:14" ht="12.75">
      <c r="B10">
        <v>0.148</v>
      </c>
      <c r="C10">
        <v>-4.926</v>
      </c>
      <c r="D10">
        <v>4.547</v>
      </c>
      <c r="E10">
        <v>1.677</v>
      </c>
      <c r="F10">
        <v>-0.19</v>
      </c>
      <c r="G10">
        <v>0.031</v>
      </c>
      <c r="H10">
        <f t="shared" si="0"/>
        <v>0.1925123372669918</v>
      </c>
      <c r="I10">
        <f>($H$32*9)+$H$33</f>
        <v>0.20126509759785377</v>
      </c>
      <c r="J10">
        <f t="shared" si="1"/>
        <v>-0.008752760330861975</v>
      </c>
      <c r="K10">
        <f>($F$32*9)+$F$33</f>
        <v>-0.18939285714285714</v>
      </c>
      <c r="L10">
        <f t="shared" si="2"/>
        <v>-0.0006071428571428616</v>
      </c>
      <c r="M10">
        <f>($G$32*9)+$G$33</f>
        <v>-0.06217857142857143</v>
      </c>
      <c r="N10">
        <f t="shared" si="3"/>
        <v>0.09317857142857143</v>
      </c>
    </row>
    <row r="11" spans="2:14" ht="12.75">
      <c r="B11">
        <v>0.148</v>
      </c>
      <c r="C11">
        <v>-5.504</v>
      </c>
      <c r="D11">
        <v>4.547</v>
      </c>
      <c r="E11">
        <v>1.677</v>
      </c>
      <c r="F11">
        <v>-0.177</v>
      </c>
      <c r="G11">
        <v>0.051</v>
      </c>
      <c r="H11">
        <f t="shared" si="0"/>
        <v>0.184200977196105</v>
      </c>
      <c r="I11">
        <f>($H$32*10)+$H$33</f>
        <v>0.19447079784549642</v>
      </c>
      <c r="J11">
        <f t="shared" si="1"/>
        <v>-0.010269820649391415</v>
      </c>
      <c r="K11">
        <f>($F$32*10)+$F$33</f>
        <v>-0.18321428571428572</v>
      </c>
      <c r="L11">
        <f t="shared" si="2"/>
        <v>0.006214285714285728</v>
      </c>
      <c r="M11">
        <f>($G$32*10)+$G$33</f>
        <v>-0.05864285714285714</v>
      </c>
      <c r="N11">
        <f t="shared" si="3"/>
        <v>0.10964285714285714</v>
      </c>
    </row>
    <row r="12" spans="2:14" ht="12.75">
      <c r="B12">
        <v>0.148</v>
      </c>
      <c r="C12">
        <v>-4.349</v>
      </c>
      <c r="D12">
        <v>4.547</v>
      </c>
      <c r="E12">
        <v>1.677</v>
      </c>
      <c r="F12">
        <v>-0.142</v>
      </c>
      <c r="G12">
        <v>0.008</v>
      </c>
      <c r="H12">
        <f t="shared" si="0"/>
        <v>0.1422251735804882</v>
      </c>
      <c r="I12">
        <f>($H$32*11)+$H$33</f>
        <v>0.1876764980931391</v>
      </c>
      <c r="J12">
        <f t="shared" si="1"/>
        <v>-0.04545132451265091</v>
      </c>
      <c r="K12">
        <f>($F$32*11)+$F$33</f>
        <v>-0.1770357142857143</v>
      </c>
      <c r="L12">
        <f t="shared" si="2"/>
        <v>0.03503571428571431</v>
      </c>
      <c r="M12">
        <f>($G$32*11)+$G$33</f>
        <v>-0.055107142857142855</v>
      </c>
      <c r="N12">
        <f t="shared" si="3"/>
        <v>0.06310714285714286</v>
      </c>
    </row>
    <row r="13" spans="2:14" ht="12.75">
      <c r="B13">
        <v>0.148</v>
      </c>
      <c r="C13">
        <v>-3.785</v>
      </c>
      <c r="D13">
        <v>4.547</v>
      </c>
      <c r="E13">
        <v>1.677</v>
      </c>
      <c r="F13">
        <v>-0.098</v>
      </c>
      <c r="G13">
        <v>-0.013</v>
      </c>
      <c r="H13">
        <f t="shared" si="0"/>
        <v>0.09885848471426215</v>
      </c>
      <c r="I13">
        <f>($H$32*12)+$H$33</f>
        <v>0.18088219834078179</v>
      </c>
      <c r="J13">
        <f t="shared" si="1"/>
        <v>-0.08202371362651964</v>
      </c>
      <c r="K13">
        <f>($F$32*12)+$F$33</f>
        <v>-0.17085714285714287</v>
      </c>
      <c r="L13">
        <f t="shared" si="2"/>
        <v>0.07285714285714287</v>
      </c>
      <c r="M13">
        <f>($G$32*12)+$G$33</f>
        <v>-0.051571428571428574</v>
      </c>
      <c r="N13">
        <f t="shared" si="3"/>
        <v>0.038571428571428576</v>
      </c>
    </row>
    <row r="14" spans="2:14" ht="12.75">
      <c r="B14">
        <v>0.148</v>
      </c>
      <c r="C14">
        <v>-4.032</v>
      </c>
      <c r="D14">
        <v>4.547</v>
      </c>
      <c r="E14">
        <v>1.677</v>
      </c>
      <c r="F14">
        <v>-0.103</v>
      </c>
      <c r="G14">
        <v>-0.024</v>
      </c>
      <c r="H14">
        <f t="shared" si="0"/>
        <v>0.10575916035975323</v>
      </c>
      <c r="I14">
        <f>($H$32*13)+$H$33</f>
        <v>0.17408789858842444</v>
      </c>
      <c r="J14">
        <f t="shared" si="1"/>
        <v>-0.06832873822867121</v>
      </c>
      <c r="K14">
        <f>($F$32*13)+$F$33</f>
        <v>-0.16467857142857142</v>
      </c>
      <c r="L14">
        <f t="shared" si="2"/>
        <v>0.06167857142857143</v>
      </c>
      <c r="M14">
        <f>($G$32*13)+$G$33</f>
        <v>-0.048035714285714286</v>
      </c>
      <c r="N14">
        <f t="shared" si="3"/>
        <v>0.024035714285714285</v>
      </c>
    </row>
    <row r="15" spans="2:14" ht="12.75">
      <c r="B15">
        <v>0.148</v>
      </c>
      <c r="C15">
        <v>-2.883</v>
      </c>
      <c r="D15">
        <v>4.547</v>
      </c>
      <c r="E15">
        <v>1.677</v>
      </c>
      <c r="F15">
        <v>-0.094</v>
      </c>
      <c r="G15">
        <v>0.004</v>
      </c>
      <c r="H15">
        <f t="shared" si="0"/>
        <v>0.09408506789071261</v>
      </c>
      <c r="I15">
        <f>($H$32*14)+$H$33</f>
        <v>0.16729359883606712</v>
      </c>
      <c r="J15">
        <f t="shared" si="1"/>
        <v>-0.07320853094535451</v>
      </c>
      <c r="K15">
        <f>($F$32*14)+$F$33</f>
        <v>-0.1585</v>
      </c>
      <c r="L15">
        <f t="shared" si="2"/>
        <v>0.0645</v>
      </c>
      <c r="M15">
        <f>($G$32*14)+$G$33</f>
        <v>-0.0445</v>
      </c>
      <c r="N15">
        <f t="shared" si="3"/>
        <v>0.0485</v>
      </c>
    </row>
    <row r="16" spans="2:14" ht="12.75">
      <c r="B16">
        <v>0.148</v>
      </c>
      <c r="C16">
        <v>-3.382</v>
      </c>
      <c r="D16">
        <v>4.547</v>
      </c>
      <c r="E16">
        <v>1.677</v>
      </c>
      <c r="F16">
        <v>-0.1</v>
      </c>
      <c r="G16">
        <v>0.063</v>
      </c>
      <c r="H16">
        <f t="shared" si="0"/>
        <v>0.1181905241548577</v>
      </c>
      <c r="I16">
        <f>($H$32*15)+$H$33</f>
        <v>0.1604992990837098</v>
      </c>
      <c r="J16">
        <f t="shared" si="1"/>
        <v>-0.0423087749288521</v>
      </c>
      <c r="K16">
        <f>($F$32*15)+$F$33</f>
        <v>-0.15232142857142855</v>
      </c>
      <c r="L16">
        <f t="shared" si="2"/>
        <v>0.052321428571428547</v>
      </c>
      <c r="M16">
        <f>($G$32*15)+$G$33</f>
        <v>-0.04096428571428572</v>
      </c>
      <c r="N16">
        <f t="shared" si="3"/>
        <v>0.10396428571428572</v>
      </c>
    </row>
    <row r="17" spans="2:14" ht="12.75">
      <c r="B17">
        <v>0.148</v>
      </c>
      <c r="C17">
        <v>-4.089</v>
      </c>
      <c r="D17">
        <v>4.547</v>
      </c>
      <c r="E17">
        <v>1.677</v>
      </c>
      <c r="F17">
        <v>-0.092</v>
      </c>
      <c r="G17">
        <v>0.073</v>
      </c>
      <c r="H17">
        <f t="shared" si="0"/>
        <v>0.11744360348695028</v>
      </c>
      <c r="I17">
        <f>($H$32*16)+$H$33</f>
        <v>0.15370499933135245</v>
      </c>
      <c r="J17">
        <f t="shared" si="1"/>
        <v>-0.036261395844402175</v>
      </c>
      <c r="K17">
        <f>($F$32*16)+$F$33</f>
        <v>-0.14614285714285713</v>
      </c>
      <c r="L17">
        <f t="shared" si="2"/>
        <v>0.05414285714285713</v>
      </c>
      <c r="M17">
        <f>($G$32*16)+$G$33</f>
        <v>-0.03742857142857143</v>
      </c>
      <c r="N17">
        <f t="shared" si="3"/>
        <v>0.11042857142857143</v>
      </c>
    </row>
    <row r="18" spans="2:14" ht="12.75">
      <c r="B18">
        <v>0.148</v>
      </c>
      <c r="C18">
        <v>-5.22</v>
      </c>
      <c r="D18">
        <v>4.547</v>
      </c>
      <c r="E18">
        <v>1.677</v>
      </c>
      <c r="F18">
        <v>-0.072</v>
      </c>
      <c r="G18">
        <v>0.082</v>
      </c>
      <c r="H18">
        <f t="shared" si="0"/>
        <v>0.10912378292562992</v>
      </c>
      <c r="I18">
        <f>($H$32*17)+$H$33</f>
        <v>0.14691069957899514</v>
      </c>
      <c r="J18">
        <f t="shared" si="1"/>
        <v>-0.03778691665336521</v>
      </c>
      <c r="K18">
        <f>($F$32*17)+$F$33</f>
        <v>-0.1399642857142857</v>
      </c>
      <c r="L18">
        <f t="shared" si="2"/>
        <v>0.06796428571428571</v>
      </c>
      <c r="M18">
        <f>($G$32*17)+$G$33</f>
        <v>-0.03389285714285714</v>
      </c>
      <c r="N18">
        <f t="shared" si="3"/>
        <v>0.11589285714285714</v>
      </c>
    </row>
    <row r="19" spans="2:14" ht="12.75">
      <c r="B19">
        <v>0.148</v>
      </c>
      <c r="C19">
        <v>-4.51</v>
      </c>
      <c r="D19">
        <v>4.547</v>
      </c>
      <c r="E19">
        <v>1.677</v>
      </c>
      <c r="F19">
        <v>-0.07</v>
      </c>
      <c r="G19">
        <v>0.055</v>
      </c>
      <c r="H19">
        <f t="shared" si="0"/>
        <v>0.08902246907382429</v>
      </c>
      <c r="I19">
        <f>($H$32*18)+$H$33</f>
        <v>0.14011639982663782</v>
      </c>
      <c r="J19">
        <f t="shared" si="1"/>
        <v>-0.05109393075281353</v>
      </c>
      <c r="K19">
        <f>($F$32*18)+$F$33</f>
        <v>-0.13378571428571429</v>
      </c>
      <c r="L19">
        <f t="shared" si="2"/>
        <v>0.06378571428571428</v>
      </c>
      <c r="M19">
        <f>($G$32*18)+$G$33</f>
        <v>-0.03035714285714286</v>
      </c>
      <c r="N19">
        <f t="shared" si="3"/>
        <v>0.08535714285714285</v>
      </c>
    </row>
    <row r="20" spans="2:14" ht="12.75">
      <c r="B20">
        <v>0.148</v>
      </c>
      <c r="C20">
        <v>-4.67</v>
      </c>
      <c r="D20">
        <v>4.547</v>
      </c>
      <c r="E20">
        <v>1.677</v>
      </c>
      <c r="F20">
        <v>-0.085</v>
      </c>
      <c r="G20">
        <v>0.067</v>
      </c>
      <c r="H20">
        <f t="shared" si="0"/>
        <v>0.10823123393919151</v>
      </c>
      <c r="I20">
        <f>($H$32*19)+$H$33</f>
        <v>0.13332210007428047</v>
      </c>
      <c r="J20">
        <f t="shared" si="1"/>
        <v>-0.025090866135088957</v>
      </c>
      <c r="K20">
        <f>($F$32*19)+$F$33</f>
        <v>-0.12760714285714286</v>
      </c>
      <c r="L20">
        <f t="shared" si="2"/>
        <v>0.04260714285714286</v>
      </c>
      <c r="M20">
        <f>($G$32*19)+$G$33</f>
        <v>-0.026821428571428566</v>
      </c>
      <c r="N20">
        <f t="shared" si="3"/>
        <v>0.09382142857142857</v>
      </c>
    </row>
    <row r="21" spans="2:14" ht="12.75">
      <c r="B21">
        <v>0.148</v>
      </c>
      <c r="C21">
        <v>-4.152</v>
      </c>
      <c r="D21">
        <v>4.547</v>
      </c>
      <c r="E21">
        <v>1.677</v>
      </c>
      <c r="F21">
        <v>-0.088</v>
      </c>
      <c r="G21">
        <v>0.119</v>
      </c>
      <c r="H21">
        <f t="shared" si="0"/>
        <v>0.14800337833982033</v>
      </c>
      <c r="I21">
        <f>($H$32*20)+$H$33</f>
        <v>0.12652780032192315</v>
      </c>
      <c r="J21">
        <f t="shared" si="1"/>
        <v>0.02147557801789718</v>
      </c>
      <c r="K21">
        <f>($F$32*20)+$F$33</f>
        <v>-0.12142857142857143</v>
      </c>
      <c r="L21">
        <f t="shared" si="2"/>
        <v>0.03342857142857143</v>
      </c>
      <c r="M21">
        <f>($G$32*20)+$G$33</f>
        <v>-0.023285714285714285</v>
      </c>
      <c r="N21">
        <f t="shared" si="3"/>
        <v>0.1422857142857143</v>
      </c>
    </row>
    <row r="22" spans="2:14" ht="12.75">
      <c r="B22">
        <v>0.148</v>
      </c>
      <c r="C22">
        <v>-4.932</v>
      </c>
      <c r="D22">
        <v>4.547</v>
      </c>
      <c r="E22">
        <v>1.677</v>
      </c>
      <c r="F22">
        <v>-0.104</v>
      </c>
      <c r="G22">
        <v>0.118</v>
      </c>
      <c r="H22">
        <f t="shared" si="0"/>
        <v>0.1572895419282541</v>
      </c>
      <c r="I22">
        <f>($H$32*21)+$H$33</f>
        <v>0.11973350056956583</v>
      </c>
      <c r="J22">
        <f t="shared" si="1"/>
        <v>0.03755604135868826</v>
      </c>
      <c r="K22">
        <f>($F$32*21)+$F$33</f>
        <v>-0.11524999999999999</v>
      </c>
      <c r="L22">
        <f t="shared" si="2"/>
        <v>0.011249999999999996</v>
      </c>
      <c r="M22">
        <f>($G$32*21)+$G$33</f>
        <v>-0.019750000000000004</v>
      </c>
      <c r="N22">
        <f t="shared" si="3"/>
        <v>0.13774999999999998</v>
      </c>
    </row>
    <row r="23" spans="2:14" ht="12.75">
      <c r="B23">
        <v>0.148</v>
      </c>
      <c r="C23">
        <v>-4.395</v>
      </c>
      <c r="D23">
        <v>4.547</v>
      </c>
      <c r="E23">
        <v>1.677</v>
      </c>
      <c r="F23">
        <v>-0.094</v>
      </c>
      <c r="G23">
        <v>0.081</v>
      </c>
      <c r="H23">
        <f t="shared" si="0"/>
        <v>0.12408464852672148</v>
      </c>
      <c r="I23">
        <f>($H$32*22)+$H$33</f>
        <v>0.11293920081720848</v>
      </c>
      <c r="J23">
        <f t="shared" si="1"/>
        <v>0.011145447709512993</v>
      </c>
      <c r="K23">
        <f>($F$32*22)+$F$33</f>
        <v>-0.10907142857142857</v>
      </c>
      <c r="L23">
        <f t="shared" si="2"/>
        <v>0.015071428571428569</v>
      </c>
      <c r="M23">
        <f>($G$32*22)+$G$33</f>
        <v>-0.01621428571428571</v>
      </c>
      <c r="N23">
        <f t="shared" si="3"/>
        <v>0.09721428571428571</v>
      </c>
    </row>
    <row r="24" spans="2:14" ht="12.75">
      <c r="B24">
        <v>0.148</v>
      </c>
      <c r="C24">
        <v>-3.131</v>
      </c>
      <c r="D24">
        <v>4.547</v>
      </c>
      <c r="E24">
        <v>1.677</v>
      </c>
      <c r="F24">
        <v>-0.099</v>
      </c>
      <c r="G24">
        <v>0.078</v>
      </c>
      <c r="H24">
        <f t="shared" si="0"/>
        <v>0.12603570922560003</v>
      </c>
      <c r="I24">
        <f>($H$32*23)+$H$33</f>
        <v>0.10614490106485117</v>
      </c>
      <c r="J24">
        <f t="shared" si="1"/>
        <v>0.01989080816074887</v>
      </c>
      <c r="K24">
        <f>($F$32*23)+$F$33</f>
        <v>-0.10289285714285715</v>
      </c>
      <c r="L24">
        <f t="shared" si="2"/>
        <v>0.0038928571428571423</v>
      </c>
      <c r="M24">
        <f>($G$32*23)+$G$33</f>
        <v>-0.012678571428571428</v>
      </c>
      <c r="N24">
        <f t="shared" si="3"/>
        <v>0.09067857142857143</v>
      </c>
    </row>
    <row r="25" spans="2:14" ht="12.75">
      <c r="B25">
        <v>0.148</v>
      </c>
      <c r="C25">
        <v>-1.978</v>
      </c>
      <c r="D25">
        <v>4.547</v>
      </c>
      <c r="E25">
        <v>1.677</v>
      </c>
      <c r="F25">
        <v>-0.128</v>
      </c>
      <c r="G25">
        <v>0.139</v>
      </c>
      <c r="H25">
        <f t="shared" si="0"/>
        <v>0.1889576672167605</v>
      </c>
      <c r="I25">
        <f>($H$32*24)+$H$33</f>
        <v>0.09935060131249385</v>
      </c>
      <c r="J25">
        <f t="shared" si="1"/>
        <v>0.08960706590426665</v>
      </c>
      <c r="K25">
        <f>($F$32*24)+$F$33</f>
        <v>-0.09671428571428572</v>
      </c>
      <c r="L25">
        <f t="shared" si="2"/>
        <v>-0.03128571428571428</v>
      </c>
      <c r="M25">
        <f>($G$32*24)+$G$33</f>
        <v>-0.009142857142857147</v>
      </c>
      <c r="N25">
        <f t="shared" si="3"/>
        <v>0.14814285714285716</v>
      </c>
    </row>
    <row r="26" spans="2:14" ht="12.75">
      <c r="B26">
        <v>0.148</v>
      </c>
      <c r="C26">
        <v>-2.222</v>
      </c>
      <c r="D26">
        <v>4.547</v>
      </c>
      <c r="E26">
        <v>1.677</v>
      </c>
      <c r="F26">
        <v>-0.15</v>
      </c>
      <c r="G26">
        <v>0.177</v>
      </c>
      <c r="H26">
        <f t="shared" si="0"/>
        <v>0.23201077561182368</v>
      </c>
      <c r="I26">
        <f>($H$32*25)+$H$33</f>
        <v>0.0925563015601365</v>
      </c>
      <c r="J26">
        <f t="shared" si="1"/>
        <v>0.13945447405168718</v>
      </c>
      <c r="K26">
        <f>($F$32*25)+$F$33</f>
        <v>-0.0905357142857143</v>
      </c>
      <c r="L26">
        <f t="shared" si="2"/>
        <v>-0.05946428571428569</v>
      </c>
      <c r="M26">
        <f>($G$32*25)+$G$33</f>
        <v>-0.005607142857142852</v>
      </c>
      <c r="N26">
        <f t="shared" si="3"/>
        <v>0.18260714285714286</v>
      </c>
    </row>
    <row r="27" spans="2:14" ht="12.75">
      <c r="B27">
        <v>0.148</v>
      </c>
      <c r="C27">
        <v>-3.232</v>
      </c>
      <c r="D27">
        <v>4.547</v>
      </c>
      <c r="E27">
        <v>1.677</v>
      </c>
      <c r="F27">
        <v>-0.148</v>
      </c>
      <c r="G27">
        <v>0.132</v>
      </c>
      <c r="H27">
        <f t="shared" si="0"/>
        <v>0.19831288409984865</v>
      </c>
      <c r="I27">
        <f>($H$32*26)+$H$33</f>
        <v>0.08576200180777918</v>
      </c>
      <c r="J27">
        <f t="shared" si="1"/>
        <v>0.11255088229206947</v>
      </c>
      <c r="K27">
        <f>($F$32*26)+$F$33</f>
        <v>-0.08435714285714285</v>
      </c>
      <c r="L27">
        <f t="shared" si="2"/>
        <v>-0.06364285714285714</v>
      </c>
      <c r="M27">
        <f>($G$32*26)+$G$33</f>
        <v>-0.0020714285714285713</v>
      </c>
      <c r="N27">
        <f t="shared" si="3"/>
        <v>0.13407142857142856</v>
      </c>
    </row>
    <row r="28" spans="2:14" ht="12.75">
      <c r="B28">
        <v>0.148</v>
      </c>
      <c r="C28">
        <v>-4.102</v>
      </c>
      <c r="D28">
        <v>4.547</v>
      </c>
      <c r="E28">
        <v>1.677</v>
      </c>
      <c r="F28">
        <v>-0.12</v>
      </c>
      <c r="G28">
        <v>0.073</v>
      </c>
      <c r="H28">
        <f t="shared" si="0"/>
        <v>0.14045995870709915</v>
      </c>
      <c r="I28">
        <f>($H$32*27)+$H$33</f>
        <v>0.07896770205542186</v>
      </c>
      <c r="J28">
        <f t="shared" si="1"/>
        <v>0.06149225665167729</v>
      </c>
      <c r="K28">
        <f>($F$32*27)+$F$33</f>
        <v>-0.07817857142857143</v>
      </c>
      <c r="L28">
        <f t="shared" si="2"/>
        <v>-0.041821428571428565</v>
      </c>
      <c r="M28">
        <f>($G$32*27)+$G$33</f>
        <v>0.0014642857142857096</v>
      </c>
      <c r="N28">
        <f t="shared" si="3"/>
        <v>0.07153571428571429</v>
      </c>
    </row>
    <row r="29" spans="2:14" ht="12.75">
      <c r="B29">
        <v>0.148</v>
      </c>
      <c r="C29">
        <v>-4.065</v>
      </c>
      <c r="D29">
        <v>4.547</v>
      </c>
      <c r="E29">
        <v>1.677</v>
      </c>
      <c r="F29">
        <v>-0.072</v>
      </c>
      <c r="G29">
        <v>0.005</v>
      </c>
      <c r="H29">
        <f t="shared" si="0"/>
        <v>0.07217340230306452</v>
      </c>
      <c r="I29">
        <f>($H$32*28)+$H$33</f>
        <v>0.07217340230306452</v>
      </c>
      <c r="J29">
        <f t="shared" si="1"/>
        <v>0</v>
      </c>
      <c r="K29">
        <f>($F$32*28)+$F$33</f>
        <v>-0.07200000000000001</v>
      </c>
      <c r="L29">
        <f t="shared" si="2"/>
        <v>0</v>
      </c>
      <c r="M29">
        <f>($G$32*28)+$G$33</f>
        <v>0.0050000000000000044</v>
      </c>
      <c r="N29">
        <f t="shared" si="3"/>
        <v>0</v>
      </c>
    </row>
    <row r="31" spans="9:14" ht="12.75">
      <c r="I31" s="1" t="s">
        <v>2</v>
      </c>
      <c r="J31">
        <f>MIN(J1:J29)</f>
        <v>-0.08202371362651964</v>
      </c>
      <c r="K31" s="1" t="s">
        <v>2</v>
      </c>
      <c r="L31">
        <f>MIN(L1:L29)</f>
        <v>-0.17607142857142857</v>
      </c>
      <c r="M31" s="1" t="s">
        <v>2</v>
      </c>
      <c r="N31">
        <f>MIN(N1:N29)</f>
        <v>0</v>
      </c>
    </row>
    <row r="32" spans="5:14" ht="12.75">
      <c r="E32" t="s">
        <v>3</v>
      </c>
      <c r="F32">
        <f>(F29-F1)/28</f>
        <v>0.006178571428571428</v>
      </c>
      <c r="G32">
        <f>(G29-G1)/28</f>
        <v>0.0035357142857142857</v>
      </c>
      <c r="H32">
        <f>(H29-H1)/28</f>
        <v>-0.0067942997523573285</v>
      </c>
      <c r="I32" s="1" t="s">
        <v>0</v>
      </c>
      <c r="J32">
        <f>MAX(J1:J31)</f>
        <v>0.16264486022154923</v>
      </c>
      <c r="K32" s="1" t="s">
        <v>0</v>
      </c>
      <c r="L32">
        <f>MAX(L1:L31)</f>
        <v>0.07285714285714287</v>
      </c>
      <c r="M32" s="1" t="s">
        <v>0</v>
      </c>
      <c r="N32">
        <f>MAX(N1:N31)</f>
        <v>0.18260714285714286</v>
      </c>
    </row>
    <row r="33" spans="5:14" ht="12.75">
      <c r="E33" t="s">
        <v>4</v>
      </c>
      <c r="F33">
        <f>F1</f>
        <v>-0.245</v>
      </c>
      <c r="G33">
        <f>G1</f>
        <v>-0.094</v>
      </c>
      <c r="H33">
        <f>H1</f>
        <v>0.2624137953690697</v>
      </c>
      <c r="I33" s="1" t="s">
        <v>1</v>
      </c>
      <c r="J33">
        <f>STDEV(J1:J29)</f>
        <v>0.06755646170138695</v>
      </c>
      <c r="K33" s="1" t="s">
        <v>1</v>
      </c>
      <c r="L33">
        <f>STDEV(L1:L29)</f>
        <v>0.06767561488661548</v>
      </c>
      <c r="M33" s="1" t="s">
        <v>1</v>
      </c>
      <c r="N33">
        <f>STDEV(N1:N29)</f>
        <v>0.044075824774148696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1:N33"/>
  <sheetViews>
    <sheetView zoomScale="75" zoomScaleNormal="75" workbookViewId="0" topLeftCell="A1">
      <selection activeCell="N1" sqref="N1:N29"/>
    </sheetView>
  </sheetViews>
  <sheetFormatPr defaultColWidth="9.140625" defaultRowHeight="12.75"/>
  <sheetData>
    <row r="1" spans="2:14" ht="12.75">
      <c r="B1">
        <v>0.148</v>
      </c>
      <c r="C1">
        <v>-6.448</v>
      </c>
      <c r="D1">
        <v>4.547</v>
      </c>
      <c r="E1">
        <v>1.677</v>
      </c>
      <c r="F1">
        <v>-0.244</v>
      </c>
      <c r="G1">
        <v>-0.107</v>
      </c>
      <c r="H1">
        <f aca="true" t="shared" si="0" ref="H1:H29">SQRT(G1*G1+F1*F1)</f>
        <v>0.2664301034042512</v>
      </c>
      <c r="I1">
        <f>($H$32*0)+$H$33</f>
        <v>0.2664301034042512</v>
      </c>
      <c r="J1">
        <f aca="true" t="shared" si="1" ref="J1:J29">H1-I1</f>
        <v>0</v>
      </c>
      <c r="K1">
        <f>($F$32*0)+$F$33</f>
        <v>-0.244</v>
      </c>
      <c r="L1">
        <f aca="true" t="shared" si="2" ref="L1:L29">F1-K1</f>
        <v>0</v>
      </c>
      <c r="M1">
        <f>($G$32*0)+$G$33</f>
        <v>-0.107</v>
      </c>
      <c r="N1">
        <f aca="true" t="shared" si="3" ref="N1:N29">G1-M1</f>
        <v>0</v>
      </c>
    </row>
    <row r="2" spans="2:14" ht="12.75">
      <c r="B2">
        <v>0.148</v>
      </c>
      <c r="C2">
        <v>-5.555</v>
      </c>
      <c r="D2">
        <v>4.547</v>
      </c>
      <c r="E2">
        <v>1.677</v>
      </c>
      <c r="F2">
        <v>-0.284</v>
      </c>
      <c r="G2">
        <v>-0.091</v>
      </c>
      <c r="H2">
        <f t="shared" si="0"/>
        <v>0.2982230708714535</v>
      </c>
      <c r="I2">
        <f>($H$32*1)+$H$33</f>
        <v>0.2587375711619815</v>
      </c>
      <c r="J2">
        <f t="shared" si="1"/>
        <v>0.039485499709472016</v>
      </c>
      <c r="K2">
        <f>($F$32*1)+$F$33</f>
        <v>-0.23535714285714285</v>
      </c>
      <c r="L2">
        <f t="shared" si="2"/>
        <v>-0.04864285714285713</v>
      </c>
      <c r="M2">
        <f>($G$32*1)+$G$33</f>
        <v>-0.105</v>
      </c>
      <c r="N2">
        <f t="shared" si="3"/>
        <v>0.013999999999999999</v>
      </c>
    </row>
    <row r="3" spans="2:14" ht="12.75">
      <c r="B3">
        <v>0.148</v>
      </c>
      <c r="C3">
        <v>-5.506</v>
      </c>
      <c r="D3">
        <v>4.547</v>
      </c>
      <c r="E3">
        <v>1.677</v>
      </c>
      <c r="F3">
        <v>-0.278</v>
      </c>
      <c r="G3">
        <v>-0.068</v>
      </c>
      <c r="H3">
        <f t="shared" si="0"/>
        <v>0.2861957372149348</v>
      </c>
      <c r="I3">
        <f>($H$32*2)+$H$33</f>
        <v>0.2510450389197118</v>
      </c>
      <c r="J3">
        <f t="shared" si="1"/>
        <v>0.03515069829522299</v>
      </c>
      <c r="K3">
        <f>($F$32*2)+$F$33</f>
        <v>-0.2267142857142857</v>
      </c>
      <c r="L3">
        <f t="shared" si="2"/>
        <v>-0.05128571428571432</v>
      </c>
      <c r="M3">
        <f>($G$32*2)+$G$33</f>
        <v>-0.103</v>
      </c>
      <c r="N3">
        <f t="shared" si="3"/>
        <v>0.03499999999999999</v>
      </c>
    </row>
    <row r="4" spans="2:14" ht="12.75">
      <c r="B4">
        <v>0.148</v>
      </c>
      <c r="C4">
        <v>-6.732</v>
      </c>
      <c r="D4">
        <v>4.547</v>
      </c>
      <c r="E4">
        <v>1.677</v>
      </c>
      <c r="F4">
        <v>-0.247</v>
      </c>
      <c r="G4">
        <v>-0.051</v>
      </c>
      <c r="H4">
        <f t="shared" si="0"/>
        <v>0.25221022976873875</v>
      </c>
      <c r="I4">
        <f>($H$32*3)+$H$33</f>
        <v>0.2433525066774421</v>
      </c>
      <c r="J4">
        <f t="shared" si="1"/>
        <v>0.008857723091296649</v>
      </c>
      <c r="K4">
        <f>($F$32*3)+$F$33</f>
        <v>-0.21807142857142855</v>
      </c>
      <c r="L4">
        <f t="shared" si="2"/>
        <v>-0.028928571428571442</v>
      </c>
      <c r="M4">
        <f>($G$32*3)+$G$33</f>
        <v>-0.10099999999999999</v>
      </c>
      <c r="N4">
        <f t="shared" si="3"/>
        <v>0.049999999999999996</v>
      </c>
    </row>
    <row r="5" spans="2:14" ht="12.75">
      <c r="B5">
        <v>0.148</v>
      </c>
      <c r="C5">
        <v>-5.779</v>
      </c>
      <c r="D5">
        <v>4.547</v>
      </c>
      <c r="E5">
        <v>1.677</v>
      </c>
      <c r="F5">
        <v>-0.219</v>
      </c>
      <c r="G5">
        <v>-0.041</v>
      </c>
      <c r="H5">
        <f t="shared" si="0"/>
        <v>0.22280484734403783</v>
      </c>
      <c r="I5">
        <f>($H$32*4)+$H$33</f>
        <v>0.2356599744351724</v>
      </c>
      <c r="J5">
        <f t="shared" si="1"/>
        <v>-0.012855127091134566</v>
      </c>
      <c r="K5">
        <f>($F$32*4)+$F$33</f>
        <v>-0.2094285714285714</v>
      </c>
      <c r="L5">
        <f t="shared" si="2"/>
        <v>-0.009571428571428592</v>
      </c>
      <c r="M5">
        <f>($G$32*4)+$G$33</f>
        <v>-0.099</v>
      </c>
      <c r="N5">
        <f t="shared" si="3"/>
        <v>0.058</v>
      </c>
    </row>
    <row r="6" spans="2:14" ht="12.75">
      <c r="B6">
        <v>0.148</v>
      </c>
      <c r="C6">
        <v>-5.355</v>
      </c>
      <c r="D6">
        <v>4.547</v>
      </c>
      <c r="E6">
        <v>1.677</v>
      </c>
      <c r="F6">
        <v>-0.247</v>
      </c>
      <c r="G6">
        <v>-0.029</v>
      </c>
      <c r="H6">
        <f t="shared" si="0"/>
        <v>0.24869660230891777</v>
      </c>
      <c r="I6">
        <f>($H$32*5)+$H$33</f>
        <v>0.2279674421929027</v>
      </c>
      <c r="J6">
        <f t="shared" si="1"/>
        <v>0.020729160116015083</v>
      </c>
      <c r="K6">
        <f>($F$32*5)+$F$33</f>
        <v>-0.2007857142857143</v>
      </c>
      <c r="L6">
        <f t="shared" si="2"/>
        <v>-0.04621428571428571</v>
      </c>
      <c r="M6">
        <f>($G$32*5)+$G$33</f>
        <v>-0.097</v>
      </c>
      <c r="N6">
        <f t="shared" si="3"/>
        <v>0.068</v>
      </c>
    </row>
    <row r="7" spans="2:14" ht="12.75">
      <c r="B7">
        <v>0.148</v>
      </c>
      <c r="C7">
        <v>-5.169</v>
      </c>
      <c r="D7">
        <v>4.547</v>
      </c>
      <c r="E7">
        <v>1.677</v>
      </c>
      <c r="F7">
        <v>-0.277</v>
      </c>
      <c r="G7">
        <v>-0.041</v>
      </c>
      <c r="H7">
        <f t="shared" si="0"/>
        <v>0.2800178565734693</v>
      </c>
      <c r="I7">
        <f>($H$32*6)+$H$33</f>
        <v>0.22027490995063298</v>
      </c>
      <c r="J7">
        <f t="shared" si="1"/>
        <v>0.0597429466228363</v>
      </c>
      <c r="K7">
        <f>($F$32*6)+$F$33</f>
        <v>-0.19214285714285714</v>
      </c>
      <c r="L7">
        <f t="shared" si="2"/>
        <v>-0.08485714285714288</v>
      </c>
      <c r="M7">
        <f>($G$32*6)+$G$33</f>
        <v>-0.095</v>
      </c>
      <c r="N7">
        <f t="shared" si="3"/>
        <v>0.054</v>
      </c>
    </row>
    <row r="8" spans="2:14" ht="12.75">
      <c r="B8">
        <v>0.148</v>
      </c>
      <c r="C8">
        <v>-5.397</v>
      </c>
      <c r="D8">
        <v>4.547</v>
      </c>
      <c r="E8">
        <v>1.677</v>
      </c>
      <c r="F8">
        <v>-0.248</v>
      </c>
      <c r="G8">
        <v>0.013</v>
      </c>
      <c r="H8">
        <f t="shared" si="0"/>
        <v>0.24834049206683956</v>
      </c>
      <c r="I8">
        <f>($H$32*7)+$H$33</f>
        <v>0.21258237770836325</v>
      </c>
      <c r="J8">
        <f t="shared" si="1"/>
        <v>0.03575811435847631</v>
      </c>
      <c r="K8">
        <f>($F$32*7)+$F$33</f>
        <v>-0.1835</v>
      </c>
      <c r="L8">
        <f t="shared" si="2"/>
        <v>-0.0645</v>
      </c>
      <c r="M8">
        <f>($G$32*7)+$G$33</f>
        <v>-0.093</v>
      </c>
      <c r="N8">
        <f t="shared" si="3"/>
        <v>0.106</v>
      </c>
    </row>
    <row r="9" spans="2:14" ht="12.75">
      <c r="B9">
        <v>0.148</v>
      </c>
      <c r="C9">
        <v>-5.59</v>
      </c>
      <c r="D9">
        <v>4.547</v>
      </c>
      <c r="E9">
        <v>1.677</v>
      </c>
      <c r="F9">
        <v>-0.212</v>
      </c>
      <c r="G9">
        <v>0.005</v>
      </c>
      <c r="H9">
        <f t="shared" si="0"/>
        <v>0.21205895406702352</v>
      </c>
      <c r="I9">
        <f>($H$32*8)+$H$33</f>
        <v>0.20488984546609357</v>
      </c>
      <c r="J9">
        <f t="shared" si="1"/>
        <v>0.007169108600929952</v>
      </c>
      <c r="K9">
        <f>($F$32*8)+$F$33</f>
        <v>-0.17485714285714285</v>
      </c>
      <c r="L9">
        <f t="shared" si="2"/>
        <v>-0.037142857142857144</v>
      </c>
      <c r="M9">
        <f>($G$32*8)+$G$33</f>
        <v>-0.091</v>
      </c>
      <c r="N9">
        <f t="shared" si="3"/>
        <v>0.096</v>
      </c>
    </row>
    <row r="10" spans="2:14" ht="12.75">
      <c r="B10">
        <v>0.148</v>
      </c>
      <c r="C10">
        <v>-3.617</v>
      </c>
      <c r="D10">
        <v>4.547</v>
      </c>
      <c r="E10">
        <v>1.677</v>
      </c>
      <c r="F10">
        <v>-0.121</v>
      </c>
      <c r="G10">
        <v>-0.043</v>
      </c>
      <c r="H10">
        <f t="shared" si="0"/>
        <v>0.12841339493993606</v>
      </c>
      <c r="I10">
        <f>($H$32*9)+$H$33</f>
        <v>0.19719731322382383</v>
      </c>
      <c r="J10">
        <f t="shared" si="1"/>
        <v>-0.06878391828388777</v>
      </c>
      <c r="K10">
        <f>($F$32*9)+$F$33</f>
        <v>-0.1662142857142857</v>
      </c>
      <c r="L10">
        <f t="shared" si="2"/>
        <v>0.04521428571428571</v>
      </c>
      <c r="M10">
        <f>($G$32*9)+$G$33</f>
        <v>-0.089</v>
      </c>
      <c r="N10">
        <f t="shared" si="3"/>
        <v>0.046</v>
      </c>
    </row>
    <row r="11" spans="2:14" ht="12.75">
      <c r="B11">
        <v>0.148</v>
      </c>
      <c r="C11">
        <v>-4.991</v>
      </c>
      <c r="D11">
        <v>4.547</v>
      </c>
      <c r="E11">
        <v>1.677</v>
      </c>
      <c r="F11">
        <v>-0.12</v>
      </c>
      <c r="G11">
        <v>-0.026</v>
      </c>
      <c r="H11">
        <f t="shared" si="0"/>
        <v>0.12278436382536662</v>
      </c>
      <c r="I11">
        <f>($H$32*10)+$H$33</f>
        <v>0.18950478098155416</v>
      </c>
      <c r="J11">
        <f t="shared" si="1"/>
        <v>-0.06672041715618754</v>
      </c>
      <c r="K11">
        <f>($F$32*10)+$F$33</f>
        <v>-0.15757142857142856</v>
      </c>
      <c r="L11">
        <f t="shared" si="2"/>
        <v>0.03757142857142856</v>
      </c>
      <c r="M11">
        <f>($G$32*10)+$G$33</f>
        <v>-0.087</v>
      </c>
      <c r="N11">
        <f t="shared" si="3"/>
        <v>0.061</v>
      </c>
    </row>
    <row r="12" spans="2:14" ht="12.75">
      <c r="B12">
        <v>0.148</v>
      </c>
      <c r="C12">
        <v>-4.347</v>
      </c>
      <c r="D12">
        <v>4.547</v>
      </c>
      <c r="E12">
        <v>1.677</v>
      </c>
      <c r="F12">
        <v>-0.1</v>
      </c>
      <c r="G12">
        <v>-0.025</v>
      </c>
      <c r="H12">
        <f t="shared" si="0"/>
        <v>0.10307764064044153</v>
      </c>
      <c r="I12">
        <f>($H$32*11)+$H$33</f>
        <v>0.18181224873928442</v>
      </c>
      <c r="J12">
        <f t="shared" si="1"/>
        <v>-0.07873460809884289</v>
      </c>
      <c r="K12">
        <f>($F$32*11)+$F$33</f>
        <v>-0.1489285714285714</v>
      </c>
      <c r="L12">
        <f t="shared" si="2"/>
        <v>0.048928571428571405</v>
      </c>
      <c r="M12">
        <f>($G$32*11)+$G$33</f>
        <v>-0.08499999999999999</v>
      </c>
      <c r="N12">
        <f t="shared" si="3"/>
        <v>0.05999999999999999</v>
      </c>
    </row>
    <row r="13" spans="2:14" ht="12.75">
      <c r="B13">
        <v>0.148</v>
      </c>
      <c r="C13">
        <v>-4.398</v>
      </c>
      <c r="D13">
        <v>4.547</v>
      </c>
      <c r="E13">
        <v>1.677</v>
      </c>
      <c r="F13">
        <v>-0.087</v>
      </c>
      <c r="G13">
        <v>-0.032</v>
      </c>
      <c r="H13">
        <f t="shared" si="0"/>
        <v>0.09269843580125826</v>
      </c>
      <c r="I13">
        <f>($H$32*12)+$H$33</f>
        <v>0.17411971649701471</v>
      </c>
      <c r="J13">
        <f t="shared" si="1"/>
        <v>-0.08142128069575645</v>
      </c>
      <c r="K13">
        <f>($F$32*12)+$F$33</f>
        <v>-0.1402857142857143</v>
      </c>
      <c r="L13">
        <f t="shared" si="2"/>
        <v>0.0532857142857143</v>
      </c>
      <c r="M13">
        <f>($G$32*12)+$G$33</f>
        <v>-0.08299999999999999</v>
      </c>
      <c r="N13">
        <f t="shared" si="3"/>
        <v>0.05099999999999999</v>
      </c>
    </row>
    <row r="14" spans="2:14" ht="12.75">
      <c r="B14">
        <v>0.148</v>
      </c>
      <c r="C14">
        <v>-1.493</v>
      </c>
      <c r="D14">
        <v>4.547</v>
      </c>
      <c r="E14">
        <v>1.677</v>
      </c>
      <c r="F14">
        <v>-0.07</v>
      </c>
      <c r="G14">
        <v>-0.028</v>
      </c>
      <c r="H14">
        <f t="shared" si="0"/>
        <v>0.07539230729988305</v>
      </c>
      <c r="I14">
        <f>($H$32*13)+$H$33</f>
        <v>0.166427184254745</v>
      </c>
      <c r="J14">
        <f t="shared" si="1"/>
        <v>-0.09103487695486195</v>
      </c>
      <c r="K14">
        <f>($F$32*13)+$F$33</f>
        <v>-0.13164285714285712</v>
      </c>
      <c r="L14">
        <f t="shared" si="2"/>
        <v>0.06164285714285711</v>
      </c>
      <c r="M14">
        <f>($G$32*13)+$G$33</f>
        <v>-0.08099999999999999</v>
      </c>
      <c r="N14">
        <f t="shared" si="3"/>
        <v>0.05299999999999999</v>
      </c>
    </row>
    <row r="15" spans="2:14" ht="12.75">
      <c r="B15">
        <v>0.148</v>
      </c>
      <c r="C15">
        <v>-2.247</v>
      </c>
      <c r="D15">
        <v>4.547</v>
      </c>
      <c r="E15">
        <v>1.677</v>
      </c>
      <c r="F15">
        <v>-0.072</v>
      </c>
      <c r="G15">
        <v>-0.02</v>
      </c>
      <c r="H15">
        <f t="shared" si="0"/>
        <v>0.07472616676907762</v>
      </c>
      <c r="I15">
        <f>($H$32*14)+$H$33</f>
        <v>0.1587346520124753</v>
      </c>
      <c r="J15">
        <f t="shared" si="1"/>
        <v>-0.08400848524339768</v>
      </c>
      <c r="K15">
        <f>($F$32*14)+$F$33</f>
        <v>-0.123</v>
      </c>
      <c r="L15">
        <f t="shared" si="2"/>
        <v>0.051000000000000004</v>
      </c>
      <c r="M15">
        <f>($G$32*14)+$G$33</f>
        <v>-0.079</v>
      </c>
      <c r="N15">
        <f t="shared" si="3"/>
        <v>0.059</v>
      </c>
    </row>
    <row r="16" spans="2:14" ht="12.75">
      <c r="B16">
        <v>0.148</v>
      </c>
      <c r="C16">
        <v>-1.606</v>
      </c>
      <c r="D16">
        <v>4.547</v>
      </c>
      <c r="E16">
        <v>1.677</v>
      </c>
      <c r="F16">
        <v>-0.068</v>
      </c>
      <c r="G16">
        <v>0.015</v>
      </c>
      <c r="H16">
        <f t="shared" si="0"/>
        <v>0.06963476143421474</v>
      </c>
      <c r="I16">
        <f>($H$32*15)+$H$33</f>
        <v>0.1510421197702056</v>
      </c>
      <c r="J16">
        <f t="shared" si="1"/>
        <v>-0.08140735833599086</v>
      </c>
      <c r="K16">
        <f>($F$32*15)+$F$33</f>
        <v>-0.11435714285714285</v>
      </c>
      <c r="L16">
        <f t="shared" si="2"/>
        <v>0.04635714285714285</v>
      </c>
      <c r="M16">
        <f>($G$32*15)+$G$33</f>
        <v>-0.077</v>
      </c>
      <c r="N16">
        <f t="shared" si="3"/>
        <v>0.092</v>
      </c>
    </row>
    <row r="17" spans="2:14" ht="12.75">
      <c r="B17">
        <v>0.148</v>
      </c>
      <c r="C17">
        <v>-4.071</v>
      </c>
      <c r="D17">
        <v>4.547</v>
      </c>
      <c r="E17">
        <v>1.677</v>
      </c>
      <c r="F17">
        <v>-0.077</v>
      </c>
      <c r="G17">
        <v>0.03</v>
      </c>
      <c r="H17">
        <f t="shared" si="0"/>
        <v>0.08263776376451629</v>
      </c>
      <c r="I17">
        <f>($H$32*16)+$H$33</f>
        <v>0.1433495875279359</v>
      </c>
      <c r="J17">
        <f t="shared" si="1"/>
        <v>-0.0607118237634196</v>
      </c>
      <c r="K17">
        <f>($F$32*16)+$F$33</f>
        <v>-0.1057142857142857</v>
      </c>
      <c r="L17">
        <f t="shared" si="2"/>
        <v>0.028714285714285706</v>
      </c>
      <c r="M17">
        <f>($G$32*16)+$G$33</f>
        <v>-0.075</v>
      </c>
      <c r="N17">
        <f t="shared" si="3"/>
        <v>0.105</v>
      </c>
    </row>
    <row r="18" spans="2:14" ht="12.75">
      <c r="B18">
        <v>0.148</v>
      </c>
      <c r="C18">
        <v>-4.951</v>
      </c>
      <c r="D18">
        <v>4.547</v>
      </c>
      <c r="E18">
        <v>1.677</v>
      </c>
      <c r="F18">
        <v>-0.03</v>
      </c>
      <c r="G18">
        <v>0.02</v>
      </c>
      <c r="H18">
        <f t="shared" si="0"/>
        <v>0.03605551275463989</v>
      </c>
      <c r="I18">
        <f>($H$32*17)+$H$33</f>
        <v>0.13565705528566618</v>
      </c>
      <c r="J18">
        <f t="shared" si="1"/>
        <v>-0.0996015425310263</v>
      </c>
      <c r="K18">
        <f>($F$32*17)+$F$33</f>
        <v>-0.09707142857142856</v>
      </c>
      <c r="L18">
        <f t="shared" si="2"/>
        <v>0.06707142857142856</v>
      </c>
      <c r="M18">
        <f>($G$32*17)+$G$33</f>
        <v>-0.073</v>
      </c>
      <c r="N18">
        <f t="shared" si="3"/>
        <v>0.093</v>
      </c>
    </row>
    <row r="19" spans="2:14" ht="12.75">
      <c r="B19">
        <v>0.148</v>
      </c>
      <c r="C19">
        <v>-4.122</v>
      </c>
      <c r="D19">
        <v>4.547</v>
      </c>
      <c r="E19">
        <v>1.677</v>
      </c>
      <c r="F19">
        <v>0.013</v>
      </c>
      <c r="G19">
        <v>0.017</v>
      </c>
      <c r="H19">
        <f t="shared" si="0"/>
        <v>0.0214009345590327</v>
      </c>
      <c r="I19">
        <f>($H$32*18)+$H$33</f>
        <v>0.12796452304339648</v>
      </c>
      <c r="J19">
        <f t="shared" si="1"/>
        <v>-0.10656358848436379</v>
      </c>
      <c r="K19">
        <f>($F$32*18)+$F$33</f>
        <v>-0.08842857142857141</v>
      </c>
      <c r="L19">
        <f t="shared" si="2"/>
        <v>0.10142857142857141</v>
      </c>
      <c r="M19">
        <f>($G$32*18)+$G$33</f>
        <v>-0.071</v>
      </c>
      <c r="N19">
        <f t="shared" si="3"/>
        <v>0.088</v>
      </c>
    </row>
    <row r="20" spans="2:14" ht="12.75">
      <c r="B20">
        <v>0.148</v>
      </c>
      <c r="C20">
        <v>-0.943</v>
      </c>
      <c r="D20">
        <v>4.547</v>
      </c>
      <c r="E20">
        <v>1.677</v>
      </c>
      <c r="F20">
        <v>-0.026</v>
      </c>
      <c r="G20">
        <v>0.057</v>
      </c>
      <c r="H20">
        <f t="shared" si="0"/>
        <v>0.06264982043070834</v>
      </c>
      <c r="I20">
        <f>($H$32*19)+$H$33</f>
        <v>0.12027199080112677</v>
      </c>
      <c r="J20">
        <f t="shared" si="1"/>
        <v>-0.05762217037041843</v>
      </c>
      <c r="K20">
        <f>($F$32*19)+$F$33</f>
        <v>-0.07978571428571427</v>
      </c>
      <c r="L20">
        <f t="shared" si="2"/>
        <v>0.05378571428571427</v>
      </c>
      <c r="M20">
        <f>($G$32*19)+$G$33</f>
        <v>-0.069</v>
      </c>
      <c r="N20">
        <f t="shared" si="3"/>
        <v>0.126</v>
      </c>
    </row>
    <row r="21" spans="2:14" ht="12.75">
      <c r="B21">
        <v>0.148</v>
      </c>
      <c r="C21">
        <v>-3.1</v>
      </c>
      <c r="D21">
        <v>4.547</v>
      </c>
      <c r="E21">
        <v>1.677</v>
      </c>
      <c r="F21">
        <v>-0.088</v>
      </c>
      <c r="G21">
        <v>0.093</v>
      </c>
      <c r="H21">
        <f t="shared" si="0"/>
        <v>0.12803515142334934</v>
      </c>
      <c r="I21">
        <f>($H$32*20)+$H$33</f>
        <v>0.11257945855885707</v>
      </c>
      <c r="J21">
        <f t="shared" si="1"/>
        <v>0.015455692864492276</v>
      </c>
      <c r="K21">
        <f>($F$32*20)+$F$33</f>
        <v>-0.07114285714285712</v>
      </c>
      <c r="L21">
        <f t="shared" si="2"/>
        <v>-0.016857142857142876</v>
      </c>
      <c r="M21">
        <f>($G$32*20)+$G$33</f>
        <v>-0.067</v>
      </c>
      <c r="N21">
        <f t="shared" si="3"/>
        <v>0.16</v>
      </c>
    </row>
    <row r="22" spans="2:14" ht="12.75">
      <c r="B22">
        <v>0.148</v>
      </c>
      <c r="C22">
        <v>-2.963</v>
      </c>
      <c r="D22">
        <v>4.547</v>
      </c>
      <c r="E22">
        <v>1.677</v>
      </c>
      <c r="F22">
        <v>-0.069</v>
      </c>
      <c r="G22">
        <v>0.065</v>
      </c>
      <c r="H22">
        <f t="shared" si="0"/>
        <v>0.09479451460923254</v>
      </c>
      <c r="I22">
        <f>($H$32*21)+$H$33</f>
        <v>0.10488692631658736</v>
      </c>
      <c r="J22">
        <f t="shared" si="1"/>
        <v>-0.010092411707354823</v>
      </c>
      <c r="K22">
        <f>($F$32*21)+$F$33</f>
        <v>-0.0625</v>
      </c>
      <c r="L22">
        <f t="shared" si="2"/>
        <v>-0.006500000000000006</v>
      </c>
      <c r="M22">
        <f>($G$32*21)+$G$33</f>
        <v>-0.065</v>
      </c>
      <c r="N22">
        <f t="shared" si="3"/>
        <v>0.13</v>
      </c>
    </row>
    <row r="23" spans="2:14" ht="12.75">
      <c r="B23">
        <v>0.148</v>
      </c>
      <c r="C23">
        <v>-2.209</v>
      </c>
      <c r="D23">
        <v>4.547</v>
      </c>
      <c r="E23">
        <v>1.677</v>
      </c>
      <c r="F23">
        <v>-0.022</v>
      </c>
      <c r="G23">
        <v>0.004</v>
      </c>
      <c r="H23">
        <f t="shared" si="0"/>
        <v>0.022360679774997894</v>
      </c>
      <c r="I23">
        <f>($H$32*22)+$H$33</f>
        <v>0.09719439407431765</v>
      </c>
      <c r="J23">
        <f t="shared" si="1"/>
        <v>-0.07483371429931976</v>
      </c>
      <c r="K23">
        <f>($F$32*22)+$F$33</f>
        <v>-0.05385714285714285</v>
      </c>
      <c r="L23">
        <f t="shared" si="2"/>
        <v>0.031857142857142855</v>
      </c>
      <c r="M23">
        <f>($G$32*22)+$G$33</f>
        <v>-0.063</v>
      </c>
      <c r="N23">
        <f t="shared" si="3"/>
        <v>0.067</v>
      </c>
    </row>
    <row r="24" spans="2:14" ht="12.75">
      <c r="B24">
        <v>0.148</v>
      </c>
      <c r="C24">
        <v>-3.71</v>
      </c>
      <c r="D24">
        <v>4.547</v>
      </c>
      <c r="E24">
        <v>1.677</v>
      </c>
      <c r="F24">
        <v>-0.004</v>
      </c>
      <c r="G24">
        <v>-0.039</v>
      </c>
      <c r="H24">
        <f t="shared" si="0"/>
        <v>0.03920459156782532</v>
      </c>
      <c r="I24">
        <f>($H$32*23)+$H$33</f>
        <v>0.08950186183204795</v>
      </c>
      <c r="J24">
        <f t="shared" si="1"/>
        <v>-0.05029727026422263</v>
      </c>
      <c r="K24">
        <f>($F$32*23)+$F$33</f>
        <v>-0.04521428571428571</v>
      </c>
      <c r="L24">
        <f t="shared" si="2"/>
        <v>0.0412142857142857</v>
      </c>
      <c r="M24">
        <f>($G$32*23)+$G$33</f>
        <v>-0.061</v>
      </c>
      <c r="N24">
        <f t="shared" si="3"/>
        <v>0.022</v>
      </c>
    </row>
    <row r="25" spans="2:14" ht="12.75">
      <c r="B25">
        <v>0.148</v>
      </c>
      <c r="C25">
        <v>-3.532</v>
      </c>
      <c r="D25">
        <v>4.547</v>
      </c>
      <c r="E25">
        <v>1.677</v>
      </c>
      <c r="F25">
        <v>-0.025</v>
      </c>
      <c r="G25">
        <v>0.004</v>
      </c>
      <c r="H25">
        <f t="shared" si="0"/>
        <v>0.02531797780234433</v>
      </c>
      <c r="I25">
        <f>($H$32*24)+$H$33</f>
        <v>0.08180932958977821</v>
      </c>
      <c r="J25">
        <f t="shared" si="1"/>
        <v>-0.056491351787433884</v>
      </c>
      <c r="K25">
        <f>($F$32*24)+$F$33</f>
        <v>-0.03657142857142856</v>
      </c>
      <c r="L25">
        <f t="shared" si="2"/>
        <v>0.011571428571428559</v>
      </c>
      <c r="M25">
        <f>($G$32*24)+$G$33</f>
        <v>-0.059</v>
      </c>
      <c r="N25">
        <f t="shared" si="3"/>
        <v>0.063</v>
      </c>
    </row>
    <row r="26" spans="2:14" ht="12.75">
      <c r="B26">
        <v>0.148</v>
      </c>
      <c r="C26">
        <v>-3.599</v>
      </c>
      <c r="D26">
        <v>4.547</v>
      </c>
      <c r="E26">
        <v>1.677</v>
      </c>
      <c r="F26">
        <v>-0.034</v>
      </c>
      <c r="G26">
        <v>0.045</v>
      </c>
      <c r="H26">
        <f t="shared" si="0"/>
        <v>0.0564003546088143</v>
      </c>
      <c r="I26">
        <f>($H$32*25)+$H$33</f>
        <v>0.0741167973475085</v>
      </c>
      <c r="J26">
        <f t="shared" si="1"/>
        <v>-0.01771644273869421</v>
      </c>
      <c r="K26">
        <f>($F$32*25)+$F$33</f>
        <v>-0.027928571428571414</v>
      </c>
      <c r="L26">
        <f t="shared" si="2"/>
        <v>-0.006071428571428589</v>
      </c>
      <c r="M26">
        <f>($G$32*25)+$G$33</f>
        <v>-0.056999999999999995</v>
      </c>
      <c r="N26">
        <f t="shared" si="3"/>
        <v>0.102</v>
      </c>
    </row>
    <row r="27" spans="2:14" ht="12.75">
      <c r="B27">
        <v>0.148</v>
      </c>
      <c r="C27">
        <v>-4.532</v>
      </c>
      <c r="D27">
        <v>4.547</v>
      </c>
      <c r="E27">
        <v>1.677</v>
      </c>
      <c r="F27">
        <v>-0.029</v>
      </c>
      <c r="G27">
        <v>0.019</v>
      </c>
      <c r="H27">
        <f t="shared" si="0"/>
        <v>0.03466987164671943</v>
      </c>
      <c r="I27">
        <f>($H$32*26)+$H$33</f>
        <v>0.0664242651052388</v>
      </c>
      <c r="J27">
        <f t="shared" si="1"/>
        <v>-0.03175439345851937</v>
      </c>
      <c r="K27">
        <f>($F$32*26)+$F$33</f>
        <v>-0.019285714285714267</v>
      </c>
      <c r="L27">
        <f t="shared" si="2"/>
        <v>-0.009714285714285734</v>
      </c>
      <c r="M27">
        <f>($G$32*26)+$G$33</f>
        <v>-0.05499999999999999</v>
      </c>
      <c r="N27">
        <f t="shared" si="3"/>
        <v>0.074</v>
      </c>
    </row>
    <row r="28" spans="2:14" ht="12.75">
      <c r="B28">
        <v>0.148</v>
      </c>
      <c r="C28">
        <v>-4.151</v>
      </c>
      <c r="D28">
        <v>4.547</v>
      </c>
      <c r="E28">
        <v>1.677</v>
      </c>
      <c r="F28">
        <v>0.004</v>
      </c>
      <c r="G28">
        <v>-0.004</v>
      </c>
      <c r="H28">
        <f t="shared" si="0"/>
        <v>0.00565685424949238</v>
      </c>
      <c r="I28">
        <f>($H$32*27)+$H$33</f>
        <v>0.058731732862969094</v>
      </c>
      <c r="J28">
        <f t="shared" si="1"/>
        <v>-0.05307487861347671</v>
      </c>
      <c r="K28">
        <f>($F$32*27)+$F$33</f>
        <v>-0.01064285714285712</v>
      </c>
      <c r="L28">
        <f t="shared" si="2"/>
        <v>0.01464285714285712</v>
      </c>
      <c r="M28">
        <f>($G$32*27)+$G$33</f>
        <v>-0.053</v>
      </c>
      <c r="N28">
        <f t="shared" si="3"/>
        <v>0.049</v>
      </c>
    </row>
    <row r="29" spans="2:14" ht="12.75">
      <c r="B29">
        <v>0.148</v>
      </c>
      <c r="C29">
        <v>-3.267</v>
      </c>
      <c r="D29">
        <v>4.547</v>
      </c>
      <c r="E29">
        <v>1.677</v>
      </c>
      <c r="F29">
        <v>-0.002</v>
      </c>
      <c r="G29">
        <v>-0.051</v>
      </c>
      <c r="H29">
        <f t="shared" si="0"/>
        <v>0.051039200620699374</v>
      </c>
      <c r="I29">
        <f>($H$32*28)+$H$33</f>
        <v>0.05103920062069939</v>
      </c>
      <c r="J29">
        <f t="shared" si="1"/>
        <v>0</v>
      </c>
      <c r="K29">
        <f>($F$32*28)+$F$33</f>
        <v>-0.0020000000000000018</v>
      </c>
      <c r="L29">
        <f t="shared" si="2"/>
        <v>0</v>
      </c>
      <c r="M29">
        <f>($G$32*28)+$G$33</f>
        <v>-0.051</v>
      </c>
      <c r="N29">
        <f t="shared" si="3"/>
        <v>0</v>
      </c>
    </row>
    <row r="31" spans="9:14" ht="12.75">
      <c r="I31" s="1" t="s">
        <v>2</v>
      </c>
      <c r="J31">
        <f>MIN(J1:J29)</f>
        <v>-0.10656358848436379</v>
      </c>
      <c r="K31" s="1" t="s">
        <v>2</v>
      </c>
      <c r="L31">
        <f>MIN(L1:L29)</f>
        <v>-0.08485714285714288</v>
      </c>
      <c r="M31" s="1" t="s">
        <v>2</v>
      </c>
      <c r="N31">
        <f>MIN(N1:N29)</f>
        <v>0</v>
      </c>
    </row>
    <row r="32" spans="5:14" ht="12.75">
      <c r="E32" t="s">
        <v>3</v>
      </c>
      <c r="F32">
        <f>(F29-F1)/28</f>
        <v>0.008642857142857143</v>
      </c>
      <c r="G32">
        <f>(G29-G1)/28</f>
        <v>0.002</v>
      </c>
      <c r="H32">
        <f>(H29-H1)/28</f>
        <v>-0.007692532242269708</v>
      </c>
      <c r="I32" s="1" t="s">
        <v>0</v>
      </c>
      <c r="J32">
        <f>MAX(J1:J31)</f>
        <v>0.0597429466228363</v>
      </c>
      <c r="K32" s="1" t="s">
        <v>0</v>
      </c>
      <c r="L32">
        <f>MAX(L1:L31)</f>
        <v>0.10142857142857141</v>
      </c>
      <c r="M32" s="1" t="s">
        <v>0</v>
      </c>
      <c r="N32">
        <f>MAX(N1:N31)</f>
        <v>0.16</v>
      </c>
    </row>
    <row r="33" spans="5:14" ht="12.75">
      <c r="E33" t="s">
        <v>4</v>
      </c>
      <c r="F33">
        <f>F1</f>
        <v>-0.244</v>
      </c>
      <c r="G33">
        <f>G1</f>
        <v>-0.107</v>
      </c>
      <c r="H33">
        <f>H1</f>
        <v>0.2664301034042512</v>
      </c>
      <c r="I33" s="1" t="s">
        <v>1</v>
      </c>
      <c r="J33">
        <f>STDEV(J1:J29)</f>
        <v>0.04801924113180566</v>
      </c>
      <c r="K33" s="1" t="s">
        <v>1</v>
      </c>
      <c r="L33">
        <f>STDEV(L1:L29)</f>
        <v>0.04523046485212059</v>
      </c>
      <c r="M33" s="1" t="s">
        <v>1</v>
      </c>
      <c r="N33">
        <f>STDEV(N1:N29)</f>
        <v>0.037619595826480966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PHYSICS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production</dc:creator>
  <cp:keywords/>
  <dc:description/>
  <cp:lastModifiedBy>Jack Fowler</cp:lastModifiedBy>
  <cp:lastPrinted>2001-02-15T20:04:27Z</cp:lastPrinted>
  <dcterms:created xsi:type="dcterms:W3CDTF">2000-09-01T14:37:52Z</dcterms:created>
  <dcterms:modified xsi:type="dcterms:W3CDTF">2002-02-15T15:18:24Z</dcterms:modified>
  <cp:category/>
  <cp:version/>
  <cp:contentType/>
  <cp:contentStatus/>
</cp:coreProperties>
</file>